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DieseArbeitsmappe" defaultThemeVersion="124226"/>
  <mc:AlternateContent xmlns:mc="http://schemas.openxmlformats.org/markup-compatibility/2006">
    <mc:Choice Requires="x15">
      <x15ac:absPath xmlns:x15ac="http://schemas.microsoft.com/office/spreadsheetml/2010/11/ac" url="O:\Abteilung 3\Referat 36\6_Grundsatz\4607.1 Städtebauförderungsrichtlinien\0_Änderung 2024-25\09_Einzelthemen Inhalt\Energiestandard\1_Tool BBSR bearbeitet\Final\"/>
    </mc:Choice>
  </mc:AlternateContent>
  <workbookProtection workbookAlgorithmName="SHA-512" workbookHashValue="k7VMQQ2tfJhsCmdfKRaHZITeqIVnHfsfjX/oRE7iIYZwyck/dWM60ElvX8E0/YjoWuXC/0qS43RJv74xXeBujg==" workbookSaltValue="M1b8+U4y1xDt0gLa7XT5Iw==" workbookSpinCount="100000" lockStructure="1"/>
  <bookViews>
    <workbookView xWindow="0" yWindow="0" windowWidth="28740" windowHeight="13440" tabRatio="859"/>
  </bookViews>
  <sheets>
    <sheet name="START" sheetId="1" r:id="rId1"/>
    <sheet name="Randbedingungen" sheetId="8" r:id="rId2"/>
    <sheet name="1 Aussenwand" sheetId="10" r:id="rId3"/>
    <sheet name="2 Dach" sheetId="11" r:id="rId4"/>
    <sheet name="3 Kellerdecke" sheetId="12" r:id="rId5"/>
    <sheet name="4 oberste Geschossdecke" sheetId="13" r:id="rId6"/>
    <sheet name="5 Fenster " sheetId="15" r:id="rId7"/>
    <sheet name="CO2-Einsparung Gebäudehülle" sheetId="19" r:id="rId8"/>
    <sheet name="Wechsel Energieträger " sheetId="20" r:id="rId9"/>
    <sheet name="Tabelle1" sheetId="17" state="hidden" r:id="rId10"/>
    <sheet name="Tabelle2" sheetId="18" state="hidden" r:id="rId11"/>
    <sheet name="Grundlagen" sheetId="4" r:id="rId12"/>
    <sheet name="Software-Nutzungsbedingungen" sheetId="3" r:id="rId13"/>
  </sheets>
  <definedNames>
    <definedName name="DropdownListe">Tabelle1!$H$4:$H$15</definedName>
    <definedName name="Z_9D84F4CB_A17A_46E3_B9A5_A9FF93BD3E99_.wvu.Rows" localSheetId="6" hidden="1">'5 Fenster '!#REF!</definedName>
    <definedName name="Z_9D84F4CB_A17A_46E3_B9A5_A9FF93BD3E99_.wvu.Rows" localSheetId="7" hidden="1">'CO2-Einsparung Gebäudehülle'!#REF!</definedName>
    <definedName name="Z_9D84F4CB_A17A_46E3_B9A5_A9FF93BD3E99_.wvu.Rows" localSheetId="11" hidden="1">Grundlagen!$192:$192</definedName>
    <definedName name="Z_9D84F4CB_A17A_46E3_B9A5_A9FF93BD3E99_.wvu.Rows" localSheetId="8" hidden="1">'Wechsel Energieträger '!#REF!</definedName>
  </definedNames>
  <calcPr calcId="162913"/>
  <customWorkbookViews>
    <customWorkbookView name="Domann, Nicolai - Persönliche Ansicht" guid="{9D84F4CB-A17A-46E3-B9A5-A9FF93BD3E99}" mergeInterval="0" personalView="1" maximized="1" xWindow="-8" yWindow="-8" windowWidth="1936" windowHeight="1176" tabRatio="859" activeSheetId="3"/>
  </customWorkbookViews>
</workbook>
</file>

<file path=xl/calcChain.xml><?xml version="1.0" encoding="utf-8"?>
<calcChain xmlns="http://schemas.openxmlformats.org/spreadsheetml/2006/main">
  <c r="C19" i="19" l="1"/>
  <c r="C23" i="20" l="1"/>
  <c r="C33" i="20" s="1"/>
  <c r="C15" i="20"/>
  <c r="C32" i="20" s="1"/>
  <c r="C34" i="20" l="1"/>
  <c r="L5" i="17" l="1"/>
  <c r="L6" i="17"/>
  <c r="L7" i="17"/>
  <c r="L8" i="17"/>
  <c r="L9" i="17"/>
  <c r="L10" i="17"/>
  <c r="L11" i="17"/>
  <c r="L12" i="17"/>
  <c r="L13" i="17"/>
  <c r="L14" i="17"/>
  <c r="L15" i="17"/>
  <c r="N12" i="17"/>
  <c r="N10" i="17"/>
  <c r="N11" i="17"/>
  <c r="N9" i="17"/>
  <c r="N8" i="17"/>
  <c r="N5" i="17"/>
  <c r="L4" i="17"/>
  <c r="O9" i="17" l="1"/>
  <c r="P9" i="17"/>
  <c r="O10" i="17"/>
  <c r="P10" i="17"/>
  <c r="O11" i="17"/>
  <c r="P11" i="17"/>
  <c r="P8" i="17"/>
  <c r="O8" i="17"/>
  <c r="J20" i="8" l="1"/>
  <c r="H20" i="8"/>
  <c r="D20" i="8" l="1"/>
  <c r="C17" i="10" l="1"/>
  <c r="C14" i="10"/>
  <c r="C15" i="10" s="1"/>
  <c r="C24" i="10" l="1"/>
  <c r="F29" i="8" l="1"/>
  <c r="C22" i="10" s="1"/>
  <c r="H18" i="13" l="1"/>
  <c r="H25" i="13" l="1"/>
  <c r="E27" i="17" l="1"/>
  <c r="E28" i="17"/>
  <c r="E26" i="17"/>
  <c r="E25" i="17"/>
  <c r="E24" i="17"/>
  <c r="E22" i="17"/>
  <c r="C10" i="15" s="1"/>
  <c r="C9" i="15"/>
  <c r="D15" i="15" l="1"/>
  <c r="C16" i="15" l="1"/>
  <c r="C24" i="15" l="1"/>
  <c r="C17" i="15" l="1"/>
  <c r="C18" i="15" s="1"/>
  <c r="F28" i="8"/>
  <c r="C21" i="10" s="1"/>
  <c r="C23" i="10" l="1"/>
  <c r="C29" i="10" s="1"/>
  <c r="C14" i="15"/>
  <c r="C17" i="13"/>
  <c r="C24" i="13" s="1"/>
  <c r="C14" i="13"/>
  <c r="C15" i="13" s="1"/>
  <c r="C17" i="12"/>
  <c r="C24" i="12" s="1"/>
  <c r="C14" i="12"/>
  <c r="C15" i="12" s="1"/>
  <c r="M23" i="13" l="1"/>
  <c r="M22" i="13"/>
  <c r="C17" i="11" l="1"/>
  <c r="C24" i="11" s="1"/>
  <c r="C22" i="15"/>
  <c r="C22" i="13" l="1"/>
  <c r="C22" i="12"/>
  <c r="C21" i="15"/>
  <c r="C21" i="13"/>
  <c r="C21" i="12"/>
  <c r="C21" i="11"/>
  <c r="C23" i="12" l="1"/>
  <c r="C29" i="12" s="1"/>
  <c r="C23" i="15"/>
  <c r="C29" i="15" s="1"/>
  <c r="C23" i="13"/>
  <c r="C29" i="13" s="1"/>
  <c r="C14" i="11" l="1"/>
  <c r="C15" i="11" s="1"/>
  <c r="C22" i="11" l="1"/>
  <c r="C23" i="11" l="1"/>
  <c r="C29" i="11" s="1"/>
  <c r="C14" i="19" s="1"/>
  <c r="C24" i="19" l="1"/>
</calcChain>
</file>

<file path=xl/comments1.xml><?xml version="1.0" encoding="utf-8"?>
<comments xmlns="http://schemas.openxmlformats.org/spreadsheetml/2006/main">
  <authors>
    <author>Thomas Lützkendorf</author>
  </authors>
  <commentList>
    <comment ref="E18" authorId="0" shapeId="0">
      <text>
        <r>
          <rPr>
            <sz val="8"/>
            <color indexed="81"/>
            <rFont val="Tahoma"/>
            <family val="2"/>
          </rPr>
          <t xml:space="preserve">Bitte Auswahlfeld nutzen. Mit der Auswahl werden für den Vorschlagswert für die Anlagenaufwandszahl sowie die Wertebereiche plausibler Angaben eingestellt.
</t>
        </r>
      </text>
    </comment>
    <comment ref="E20" authorId="0" shapeId="0">
      <text>
        <r>
          <rPr>
            <sz val="8"/>
            <color indexed="81"/>
            <rFont val="Tahoma"/>
            <family val="2"/>
          </rPr>
          <t>Die endenergiebezogene Aufwandszahl ist der Kehrwert des Jahresnutzungsgrades der gesamten Anlage zur Wärmeerzeugung. Hilfsenergie (z.B. Strombedarf der Pumpen) wird hier nicht berücksichtigt.
Soll der Vorschlagswert nicht verwendet werden, kann eine auf die individuelle Heizungsanlage angepasste Aufwandszahl aus der Amtlichen Bekanntmachung ermittelt werden (Link).</t>
        </r>
      </text>
    </comment>
    <comment ref="E23" authorId="0" shapeId="0">
      <text>
        <r>
          <rPr>
            <sz val="8"/>
            <color indexed="81"/>
            <rFont val="Tahoma"/>
            <family val="2"/>
          </rPr>
          <t xml:space="preserve">Bitte verwenden Sie für Betrachtungen unter durchschnittlichen Verhältnissen aus dem Hilfsmittel des IWU (siehe LINK) folgende Werte für die Verhältnisse vor der energetischen Modernisierung:
* Wetterstation: abhängig von der Lage
* Innentemperatur: 19 ˚C
* Heizgrenztemperatur: 12 ˚C
* Ausgabe: Gradtagszahl
Bitte verwenden Sie die Werte des langjährigen Mittels (rechts). Die Werte von Potsdam sind hier voreingestellt.
</t>
        </r>
      </text>
    </comment>
    <comment ref="E24" authorId="0" shapeId="0">
      <text>
        <r>
          <rPr>
            <sz val="8"/>
            <color indexed="81"/>
            <rFont val="Tahoma"/>
            <family val="2"/>
          </rPr>
          <t xml:space="preserve">Bitte verwenden Sie für Betrachtungen unter durchschnittlichen Verhältnissen aus dem Hilfsmittel des IWU (siehe LINK) folgende Werte für die Verhältnisse nach der energetischen Modernisierung:
* Wetterstation: abhängig von der Lage
* Innentemperatur: 19 ˚C
* Heizgrenztemperatur: 10 ˚C
* Ausgabe: Gradtagszahl
Bitte verwenden Sie die Werte des langjährigen Mittels (rechts). Die Werte von Potsdam sind hier voreingestellt.
ACHTUNG: die neue Gradtagszahl muss im Vergleich zur alten gleich oder kleiner  sein. </t>
        </r>
        <r>
          <rPr>
            <b/>
            <sz val="8"/>
            <color indexed="81"/>
            <rFont val="Tahoma"/>
            <family val="2"/>
          </rPr>
          <t>Bei Teilmodernisierungen wird empfohlen,die Gradtagzahlen alt/neu identisch einzustellen, um die Energieeinsparung konservativ abzuschätzen.</t>
        </r>
        <r>
          <rPr>
            <sz val="8"/>
            <color indexed="81"/>
            <rFont val="Tahoma"/>
            <family val="2"/>
          </rPr>
          <t xml:space="preserve">
</t>
        </r>
      </text>
    </comment>
    <comment ref="E28" authorId="0" shapeId="0">
      <text>
        <r>
          <rPr>
            <sz val="8"/>
            <color indexed="81"/>
            <rFont val="Tahoma"/>
            <family val="2"/>
          </rPr>
          <t>berechnetes Zwischenergebnis</t>
        </r>
      </text>
    </comment>
    <comment ref="E29" authorId="0" shapeId="0">
      <text>
        <r>
          <rPr>
            <sz val="8"/>
            <color indexed="81"/>
            <rFont val="Tahoma"/>
            <family val="2"/>
          </rPr>
          <t>berechnetes Zwischenergebnis</t>
        </r>
      </text>
    </comment>
  </commentList>
</comments>
</file>

<file path=xl/comments2.xml><?xml version="1.0" encoding="utf-8"?>
<comments xmlns="http://schemas.openxmlformats.org/spreadsheetml/2006/main">
  <authors>
    <author>Thomas Lützkendorf</author>
    <author>Heike Biedermann</author>
    <author>Andreas Enseling</author>
  </authors>
  <commentList>
    <comment ref="B8" authorId="0" shapeId="0">
      <text>
        <r>
          <rPr>
            <sz val="8"/>
            <color indexed="81"/>
            <rFont val="Tahoma"/>
            <family val="2"/>
          </rPr>
          <t xml:space="preserve">Eingabewert
U-Wert des Außenbauteils im Ausgangszustand (siehe auch Hinweise und LINK auf dem Blatt "Grundlagen")
</t>
        </r>
      </text>
    </comment>
    <comment ref="B13" authorId="0" shapeId="0">
      <text>
        <r>
          <rPr>
            <sz val="8"/>
            <color indexed="81"/>
            <rFont val="Tahoma"/>
            <family val="2"/>
          </rPr>
          <t>Eingabewert
In diese Berechnung fließt die Wärmeleitfähigkeit des gewählten Dämmstoffs ein. Seine prinzipielle Eignung ist gesondert zu prüfen, ebenso wie der Schichtenaufbau.
Ein typischer Wert für moderne Dämmstoffe liegt bei 0,035 /mK.</t>
        </r>
      </text>
    </comment>
    <comment ref="B14" authorId="1" shapeId="0">
      <text>
        <r>
          <rPr>
            <sz val="9"/>
            <color indexed="81"/>
            <rFont val="Segoe UI"/>
            <family val="2"/>
          </rPr>
          <t>rechnerischer Mindestwert zur Einhaltung der bedingten Anforderungen der EnEV</t>
        </r>
      </text>
    </comment>
    <comment ref="B15" authorId="0" shapeId="0">
      <text>
        <r>
          <rPr>
            <sz val="8"/>
            <color indexed="81"/>
            <rFont val="Tahoma"/>
            <family val="2"/>
          </rPr>
          <t xml:space="preserve">aufgerundeter Vorschlagswert zur Einhaltung der bedingten Anforderungen der EnEV
</t>
        </r>
      </text>
    </comment>
    <comment ref="B16" authorId="1" shapeId="0">
      <text>
        <r>
          <rPr>
            <sz val="9"/>
            <color indexed="81"/>
            <rFont val="Segoe UI"/>
            <family val="2"/>
          </rPr>
          <t>Eingabewert, 
kann überschrieben werden, wenn mit der gewählten Dämmstoffdicke bessere Standards erreicht werden sollen.</t>
        </r>
      </text>
    </comment>
    <comment ref="AE34" authorId="2" shapeId="0">
      <text>
        <r>
          <rPr>
            <b/>
            <sz val="9"/>
            <color indexed="81"/>
            <rFont val="Tahoma"/>
            <family val="2"/>
          </rPr>
          <t>Andreas Enseling:</t>
        </r>
        <r>
          <rPr>
            <sz val="9"/>
            <color indexed="81"/>
            <rFont val="Tahoma"/>
            <family val="2"/>
          </rPr>
          <t xml:space="preserve">
Amortisation nach 25 Jahren bereits erreicht</t>
        </r>
      </text>
    </comment>
  </commentList>
</comments>
</file>

<file path=xl/comments3.xml><?xml version="1.0" encoding="utf-8"?>
<comments xmlns="http://schemas.openxmlformats.org/spreadsheetml/2006/main">
  <authors>
    <author>Thomas Lützkendorf</author>
    <author>Heike Biedermann</author>
  </authors>
  <commentList>
    <comment ref="B8" authorId="0" shapeId="0">
      <text>
        <r>
          <rPr>
            <sz val="8"/>
            <color indexed="81"/>
            <rFont val="Tahoma"/>
            <family val="2"/>
          </rPr>
          <t xml:space="preserve">Eingabewert
U-Wert des Außenbauteils im Ausgangszustand (siehe auch Hinweise und LINK auf dem Blatt "Grundlagen")
</t>
        </r>
      </text>
    </comment>
    <comment ref="B13" authorId="0" shapeId="0">
      <text>
        <r>
          <rPr>
            <sz val="8"/>
            <color indexed="81"/>
            <rFont val="Tahoma"/>
            <family val="2"/>
          </rPr>
          <t>Eingabewert
In diese Berechnung fließt die Wärmeleitfähigkeit des gewählten Dämmstoffs ein. Seine prinzipielle Eignung ist gesondert zu prüfen, ebenso wie der Schichtenaufbau.
Ein typischer Wert für moderne Dämmstoffe liegt bei 0,035 /mK.</t>
        </r>
      </text>
    </comment>
    <comment ref="B14" authorId="1" shapeId="0">
      <text>
        <r>
          <rPr>
            <sz val="9"/>
            <color indexed="81"/>
            <rFont val="Segoe UI"/>
            <family val="2"/>
          </rPr>
          <t>rechnerischer Mindestwert zur Einhaltung der bedingten Anforderungen der EnEV</t>
        </r>
      </text>
    </comment>
    <comment ref="B15" authorId="0" shapeId="0">
      <text>
        <r>
          <rPr>
            <sz val="8"/>
            <color indexed="81"/>
            <rFont val="Tahoma"/>
            <family val="2"/>
          </rPr>
          <t xml:space="preserve">aufgerundeter Vorschlagswert zur Einhaltung der bedingten Anforderungen der EnEV
</t>
        </r>
      </text>
    </comment>
    <comment ref="B16" authorId="1" shapeId="0">
      <text>
        <r>
          <rPr>
            <sz val="9"/>
            <color indexed="81"/>
            <rFont val="Segoe UI"/>
            <family val="2"/>
          </rPr>
          <t>Eingabewert, 
kann überschrieben werden, wenn mit der gewählten Dämmstoffdicke bessere Standards erreicht werden sollen.</t>
        </r>
      </text>
    </comment>
  </commentList>
</comments>
</file>

<file path=xl/comments4.xml><?xml version="1.0" encoding="utf-8"?>
<comments xmlns="http://schemas.openxmlformats.org/spreadsheetml/2006/main">
  <authors>
    <author>Thomas Lützkendorf</author>
    <author>Heike Biedermann</author>
  </authors>
  <commentList>
    <comment ref="B8" authorId="0" shapeId="0">
      <text>
        <r>
          <rPr>
            <sz val="8"/>
            <color indexed="81"/>
            <rFont val="Tahoma"/>
            <family val="2"/>
          </rPr>
          <t xml:space="preserve">Eingabewert
U-Wert des Außenbauteils im Ausgangszustand (siehe auch Hinweise und LINK auf dem Blatt "Grundlagen")
</t>
        </r>
      </text>
    </comment>
    <comment ref="B13" authorId="0" shapeId="0">
      <text>
        <r>
          <rPr>
            <sz val="8"/>
            <color indexed="81"/>
            <rFont val="Tahoma"/>
            <family val="2"/>
          </rPr>
          <t>Eingabewert
In diese Berechnung fließt die Wärmeleitfähigkeit des gewählten Dämmstoffs ein. Seine prinzipielle Eignung ist gesondert zu prüfen, ebenso wie der Schichtenaufbau.
Ein typischer Wert für moderne Dämmstoffe liegt bei 0,035 /mK.</t>
        </r>
      </text>
    </comment>
    <comment ref="B14" authorId="1" shapeId="0">
      <text>
        <r>
          <rPr>
            <sz val="9"/>
            <color indexed="81"/>
            <rFont val="Segoe UI"/>
            <family val="2"/>
          </rPr>
          <t>rechnerischer Mindestwert zur Einhaltung der bedingten Anforderungen der EnEV</t>
        </r>
      </text>
    </comment>
    <comment ref="B15" authorId="0" shapeId="0">
      <text>
        <r>
          <rPr>
            <sz val="8"/>
            <color indexed="81"/>
            <rFont val="Tahoma"/>
            <family val="2"/>
          </rPr>
          <t xml:space="preserve">aufgerundeter Vorschlagswert zur Einhaltung der bedingten Anforderungen der EnEV
</t>
        </r>
      </text>
    </comment>
    <comment ref="B16" authorId="1" shapeId="0">
      <text>
        <r>
          <rPr>
            <sz val="9"/>
            <color indexed="81"/>
            <rFont val="Segoe UI"/>
            <family val="2"/>
          </rPr>
          <t>Eingabewert, 
kann überschrieben werden, wenn mit der gewählten Dämmstoffdicke bessere Standards erreicht werden sollen.</t>
        </r>
      </text>
    </comment>
  </commentList>
</comments>
</file>

<file path=xl/comments5.xml><?xml version="1.0" encoding="utf-8"?>
<comments xmlns="http://schemas.openxmlformats.org/spreadsheetml/2006/main">
  <authors>
    <author>Thomas Lützkendorf</author>
    <author>Heike Biedermann</author>
  </authors>
  <commentList>
    <comment ref="B8" authorId="0" shapeId="0">
      <text>
        <r>
          <rPr>
            <sz val="8"/>
            <color indexed="81"/>
            <rFont val="Tahoma"/>
            <family val="2"/>
          </rPr>
          <t xml:space="preserve">Eingabewert
U-Wert des Außenbauteils im Ausgangszustand (siehe auch Hinweise und LINK auf dem Blatt "Grundlagen")
</t>
        </r>
      </text>
    </comment>
    <comment ref="B13" authorId="0" shapeId="0">
      <text>
        <r>
          <rPr>
            <sz val="8"/>
            <color indexed="81"/>
            <rFont val="Tahoma"/>
            <family val="2"/>
          </rPr>
          <t>Eingabewert
In diese Berechnung fließt die Wärmeleitfähigkeit des gewählten Dämmstoffs ein. Seine prinzipielle Eignung ist gesondert zu prüfen, ebenso wie der Schichtenaufbau.
Ein typischer Wert für moderne Dämmstoffe liegt bei 0,035 /mK.</t>
        </r>
      </text>
    </comment>
    <comment ref="B14" authorId="1" shapeId="0">
      <text>
        <r>
          <rPr>
            <sz val="9"/>
            <color indexed="81"/>
            <rFont val="Segoe UI"/>
            <family val="2"/>
          </rPr>
          <t>rechnerischer Mindestwert zur Einhaltung der bedingten Anforderungen der EnEV</t>
        </r>
      </text>
    </comment>
    <comment ref="B15" authorId="0" shapeId="0">
      <text>
        <r>
          <rPr>
            <sz val="8"/>
            <color indexed="81"/>
            <rFont val="Tahoma"/>
            <family val="2"/>
          </rPr>
          <t xml:space="preserve">aufgerundeter Vorschlagswert zur Einhaltung der bedingten Anforderungen der EnEV
</t>
        </r>
      </text>
    </comment>
    <comment ref="B16" authorId="1" shapeId="0">
      <text>
        <r>
          <rPr>
            <sz val="9"/>
            <color indexed="81"/>
            <rFont val="Segoe UI"/>
            <family val="2"/>
          </rPr>
          <t>Eingabewert, 
kann überschrieben werden, wenn mit der gewählten Dämmstoffdicke bessere Standards erreicht werden sollen.</t>
        </r>
      </text>
    </comment>
  </commentList>
</comments>
</file>

<file path=xl/comments6.xml><?xml version="1.0" encoding="utf-8"?>
<comments xmlns="http://schemas.openxmlformats.org/spreadsheetml/2006/main">
  <authors>
    <author>Heike Biedermann</author>
  </authors>
  <commentList>
    <comment ref="B8" authorId="0" shapeId="0">
      <text>
        <r>
          <rPr>
            <sz val="9"/>
            <color indexed="81"/>
            <rFont val="Segoe UI"/>
            <family val="2"/>
          </rPr>
          <t xml:space="preserve">Auswahlwert. Bitte Auswahlliste beachten.
Zur Auswahl stehen Uw-Werte für folgende Fensterqualitäten (Ist-Zustand):
- Holzfenster, einfach verglast, Baualtersklasse bis 1978 
- Holzfenster, zwei Scheiben, Baualtersklasse bis 1994
- Kunststofffenster, Isolierverglasung, Baualtersklasse bis 1994 
- Aluminium- / Stahlfenster, Isolierverglasung, Baualtersklasse bis 1983 
- Aluminium- / Stahlfenster, Isolierverglasung, Baualtersklasse 1984 bis 1994 </t>
        </r>
      </text>
    </comment>
    <comment ref="B15" authorId="0" shapeId="0">
      <text>
        <r>
          <rPr>
            <sz val="9"/>
            <color indexed="81"/>
            <rFont val="Segoe UI"/>
            <family val="2"/>
          </rPr>
          <t>Auswahlwert. Bitte Auswahlliste beachten.
Zur Auswahl stehen drei Fensterqualitäten (neu):
- Fenster mit 2-Scheiben Wärmeschutzverglasung 
- Fenster mit 3-Scheiben Wärmeschutzverglasung
- Passivhaus-Fenster</t>
        </r>
        <r>
          <rPr>
            <b/>
            <sz val="9"/>
            <color indexed="81"/>
            <rFont val="Segoe UI"/>
            <family val="2"/>
          </rPr>
          <t xml:space="preserve"> </t>
        </r>
        <r>
          <rPr>
            <sz val="9"/>
            <color indexed="81"/>
            <rFont val="Segoe UI"/>
            <family val="2"/>
          </rPr>
          <t xml:space="preserve">
</t>
        </r>
      </text>
    </comment>
  </commentList>
</comments>
</file>

<file path=xl/sharedStrings.xml><?xml version="1.0" encoding="utf-8"?>
<sst xmlns="http://schemas.openxmlformats.org/spreadsheetml/2006/main" count="406" uniqueCount="261">
  <si>
    <t>Einheit</t>
  </si>
  <si>
    <t>Vorschlag</t>
  </si>
  <si>
    <t>Eingabe</t>
  </si>
  <si>
    <t>erforderliche Dämmstoffdicke</t>
  </si>
  <si>
    <t>Endenergiebedarf Einsparung</t>
  </si>
  <si>
    <t>gerundet</t>
  </si>
  <si>
    <t>€/m²</t>
  </si>
  <si>
    <t xml:space="preserve">  W/m²K</t>
  </si>
  <si>
    <t xml:space="preserve">  W/mK</t>
  </si>
  <si>
    <t xml:space="preserve">  m</t>
  </si>
  <si>
    <t>http://www.zub-systems.de/files/downloads/Deutschlandkarte-2009-10.pdf</t>
  </si>
  <si>
    <t>Die Beurteilung der jeweiligen baulichen Ausgangssituation kann sich u.a. orientieren an:</t>
  </si>
  <si>
    <t>kKh</t>
  </si>
  <si>
    <t>Kd</t>
  </si>
  <si>
    <t>vorgeschlagene Dämmstoffdicke</t>
  </si>
  <si>
    <t xml:space="preserve">  kWh/m² Bauteilfläche * a</t>
  </si>
  <si>
    <t xml:space="preserve">  ja (grün) / nein (rot)</t>
  </si>
  <si>
    <t>Die Grundlagen zur Erstellung des Hilfsmittels wurden entwickelt von Thomas Lützkendorf und Andreas Enseling.</t>
  </si>
  <si>
    <t>Holzfenster, einfach verglast, Baualtersklasse bis 1978</t>
  </si>
  <si>
    <t>Holzfenster, zwei Scheiben, Baualtersklasse bis 1978</t>
  </si>
  <si>
    <t>Holzfenster, zwei Scheiben, Baualtersklasse 1979 bis 1983</t>
  </si>
  <si>
    <t>Holzfenster, zwei Scheiben, Baualtersklasse 1984 bis 1994</t>
  </si>
  <si>
    <t>Holzfenster, zwei Scheiben, Baualtersklasse ab 1995</t>
  </si>
  <si>
    <t>Kunststofffenster, Isolierverglasung, Baualtersklasse bis 1978</t>
  </si>
  <si>
    <t>Kunststofffenster, Isolierverglasung, Baualtersklasse 1979 bis 1983</t>
  </si>
  <si>
    <t>Kunststofffenster, Isolierverglasung, Baualtersklasse 1984 bis 1994</t>
  </si>
  <si>
    <t>Kunststofffenster, Isolierverglasung, Baualtersklasse ab 1995</t>
  </si>
  <si>
    <t>Aluminium oder Stahlfenster, Isolierverglasung, Baualtersklasse 1979 bis 1983</t>
  </si>
  <si>
    <t>Aluminium oder Stahlfenster, Isolierverglasung, Baualtersklasse 1984 bis 1994</t>
  </si>
  <si>
    <t>Aluminium oder Stahlfenster, Isolierverglasung, Baualtersklasse ab 1995</t>
  </si>
  <si>
    <t>Aluminium oder Stahlfenster, Isolierverglasung, Baualtersklasse bis 1978</t>
  </si>
  <si>
    <t>Uw-Wert</t>
  </si>
  <si>
    <t>Fenstersystem</t>
  </si>
  <si>
    <t>g-Wert</t>
  </si>
  <si>
    <t>Arbeitsblatt wird ausgeblendet</t>
  </si>
  <si>
    <t>Randbedingungen</t>
  </si>
  <si>
    <t>Grundlagen und Informationsquellen</t>
  </si>
  <si>
    <t>Eingabewerte</t>
  </si>
  <si>
    <t>Wert</t>
  </si>
  <si>
    <t>q (Hilfsvariable zur Berechnung der dyn. Amortisation)</t>
  </si>
  <si>
    <t>Austausch der Fenster</t>
  </si>
  <si>
    <t>äquivalenter U-Wert alt</t>
  </si>
  <si>
    <t>äquivalenter U-Wert neu</t>
  </si>
  <si>
    <t>Hinweis auf Quellen</t>
  </si>
  <si>
    <t>Berechnete Werte</t>
  </si>
  <si>
    <t>Nutzungsbedingungen</t>
  </si>
  <si>
    <t>Haftungsbegrenzung:</t>
  </si>
  <si>
    <t>(a) Das BBSR haftet unbeschränkt für vorsätzlich oder grob fahrlässig durch das BBSR, seine gesetzlichen Vertreter oder leitenden Angestellten verursachte Schäden sowie für vorsätzlich verursachte Schäden sonstiger Erfüllungsgehilfen; für grobes Verschulden sonstiger Erfüllungsgehilfen bestimmt sich die Haftung nach der unter lit. e aufgeführten Regelung für leichte Fahrlässigkeit.</t>
  </si>
  <si>
    <t>(b) Das BBSR haftet unbeschränkt für vorsätzlich oder fahrlässig verursachte Schäden aus der Verletzung des Lebens, des Körpers oder der Gesundheit durch das BBSR, seine gesetzlichen Vertreter oder Erfüllungsgehilfen.</t>
  </si>
  <si>
    <t>(c) Das BBSR haftet für Schäden aufgrund fehlender zugesicherter Eigenschaften bis zu dem Betrag, der vom Zweck der Zusicherung umfasst war und der für das BBSR bei Abgabe der Zusicherung erkennbar war.</t>
  </si>
  <si>
    <t>(d) Das BBSR haftet im Übrigen für Produkthaftungsschäden entsprechend der Regelungen des Produkthaftungsgesetzes.</t>
  </si>
  <si>
    <t>(e) Im Falle der leicht fahrlässigen Verletzung etwaiger Kardinalpflichten ist die Haftung des BBSR auf den Betrag begrenzt, der für das BBSR zum Zeitpunkt der jeweiligen Leistung vorhersehbar war.</t>
  </si>
  <si>
    <r>
      <rPr>
        <b/>
        <sz val="11"/>
        <color theme="1"/>
        <rFont val="Arial"/>
        <family val="2"/>
      </rPr>
      <t>(1)</t>
    </r>
    <r>
      <rPr>
        <sz val="11"/>
        <color theme="1"/>
        <rFont val="Arial"/>
        <family val="2"/>
      </rPr>
      <t xml:space="preserve"> Das BBSR haftet nur nach Maßgabe der folgenden Bestimmungen (lit. a-e):</t>
    </r>
  </si>
  <si>
    <r>
      <rPr>
        <b/>
        <sz val="11"/>
        <color theme="1"/>
        <rFont val="Arial"/>
        <family val="2"/>
      </rPr>
      <t xml:space="preserve">(2) </t>
    </r>
    <r>
      <rPr>
        <sz val="11"/>
        <color theme="1"/>
        <rFont val="Arial"/>
        <family val="2"/>
      </rPr>
      <t>Das BBSR haftet für den Verlust von Daten nur bis zu dem Betrag, der bei ordnungsgemäßer und regelmäßiger Sicherung der Daten zu deren Wiederherstellung angefallen wäre.</t>
    </r>
  </si>
  <si>
    <r>
      <rPr>
        <b/>
        <sz val="11"/>
        <color theme="1"/>
        <rFont val="Arial"/>
        <family val="2"/>
      </rPr>
      <t xml:space="preserve">(3) </t>
    </r>
    <r>
      <rPr>
        <sz val="11"/>
        <color theme="1"/>
        <rFont val="Arial"/>
        <family val="2"/>
      </rPr>
      <t>Eine weitere Haftung des BBSR ist dem Grunde nach ausgeschlossen.</t>
    </r>
  </si>
  <si>
    <t>Holz, einfach verglast, bis 1978</t>
  </si>
  <si>
    <t>Kunststoff, isolierverglast, bis 1994</t>
  </si>
  <si>
    <t>Holz, doppelt verglast, bis 1994</t>
  </si>
  <si>
    <t>Alu./Stahl, isolierverglast, 1979-1983</t>
  </si>
  <si>
    <t>Alu./Stahl, isolierverglast, 1984-1994</t>
  </si>
  <si>
    <t>Code</t>
  </si>
  <si>
    <t xml:space="preserve">Passivhaus-Fenster </t>
  </si>
  <si>
    <t>Holz, doppelt verglast, 1995-2002</t>
  </si>
  <si>
    <t>Alu./Stahl, isolierverglast, 1995-2002</t>
  </si>
  <si>
    <t>Kunststoff, isolierverglast, 1995-2002</t>
  </si>
  <si>
    <t>verwendete Fenstersysteme</t>
  </si>
  <si>
    <t>anfänglicher Energiepreis Periode 1 dynamische Amortisation</t>
  </si>
  <si>
    <t>Hilfsvariable: wenn Zinssatz (nominal) = Energiepreissteigerung (nominal)</t>
  </si>
  <si>
    <t>oder - regional differenziert - unter dem folgenden Link:</t>
  </si>
  <si>
    <t>http://www.altbaukonstruktionen.de/</t>
  </si>
  <si>
    <t>Elektro-Direktheizung</t>
  </si>
  <si>
    <t>Anlagenart &amp; Energieträger</t>
  </si>
  <si>
    <t>Anlagenaufwandszahl Plausibilitätsprüfung unterer Wert</t>
  </si>
  <si>
    <t>Anlagenaufwandszahl Plausibilitätsprüfung oberer Wert</t>
  </si>
  <si>
    <t>Fernwärmeanschluss</t>
  </si>
  <si>
    <t>Niedertemperaturkessel &amp; Gas</t>
  </si>
  <si>
    <t>Niedertemperaturkessel &amp; Holz</t>
  </si>
  <si>
    <t>Niedertemperaturkessel &amp; Flüssiggas</t>
  </si>
  <si>
    <t>Niedertemperaturkessel &amp; Öl</t>
  </si>
  <si>
    <t>Brennwertkessel &amp; Öl</t>
  </si>
  <si>
    <t>Brennwertkessel &amp; Gas</t>
  </si>
  <si>
    <t>Brennwertkessel &amp; Flüssiggas</t>
  </si>
  <si>
    <t>Brennwertkessel &amp; Holz</t>
  </si>
  <si>
    <t>bis</t>
  </si>
  <si>
    <t>Wertebereich</t>
  </si>
  <si>
    <t>Elektro-Wärmepumpe</t>
  </si>
  <si>
    <t>Energiepreis Heizwertbezogen;   Plausibilitätsprüfung oberer Wert</t>
  </si>
  <si>
    <t>Energiepreis Heizwertbezogen; Plausibilitätsprüfung unterer Wert</t>
  </si>
  <si>
    <r>
      <t xml:space="preserve">Umrechnungsfaktor </t>
    </r>
    <r>
      <rPr>
        <b/>
        <sz val="11"/>
        <color theme="1"/>
        <rFont val="Calibri"/>
        <family val="2"/>
        <scheme val="minor"/>
      </rPr>
      <t xml:space="preserve">Hs/Hi </t>
    </r>
    <r>
      <rPr>
        <sz val="11"/>
        <color theme="1"/>
        <rFont val="Calibri"/>
        <family val="2"/>
        <scheme val="minor"/>
      </rPr>
      <t xml:space="preserve">
(Brennwert/Heizwert) </t>
    </r>
    <r>
      <rPr>
        <sz val="8"/>
        <color theme="1"/>
        <rFont val="Calibri"/>
        <family val="2"/>
        <scheme val="minor"/>
      </rPr>
      <t>Quelle: DIN V 18599 Bbl 1:2010-01</t>
    </r>
  </si>
  <si>
    <r>
      <t xml:space="preserve">Anlagenaufwandszahl; </t>
    </r>
    <r>
      <rPr>
        <u/>
        <sz val="8"/>
        <color theme="10"/>
        <rFont val="Calibri"/>
        <family val="2"/>
      </rPr>
      <t>dena Broschüre: 
Energetische Bewertung
von Bestandsgebäuden</t>
    </r>
  </si>
  <si>
    <r>
      <t>Energiepreis Vorschlag [Cent/kWh</t>
    </r>
    <r>
      <rPr>
        <b/>
        <vertAlign val="subscript"/>
        <sz val="11"/>
        <color theme="1"/>
        <rFont val="Calibri"/>
        <family val="2"/>
        <scheme val="minor"/>
      </rPr>
      <t>Hs</t>
    </r>
    <r>
      <rPr>
        <sz val="11"/>
        <color theme="1"/>
        <rFont val="Calibri"/>
        <family val="2"/>
        <scheme val="minor"/>
      </rPr>
      <t xml:space="preserve">] 
</t>
    </r>
    <r>
      <rPr>
        <sz val="8"/>
        <color theme="1"/>
        <rFont val="Calibri"/>
        <family val="2"/>
        <scheme val="minor"/>
      </rPr>
      <t xml:space="preserve">(brutto, </t>
    </r>
    <r>
      <rPr>
        <sz val="8"/>
        <color rgb="FFFF0000"/>
        <rFont val="Calibri"/>
        <family val="2"/>
        <scheme val="minor"/>
      </rPr>
      <t>Brennwertbezogen</t>
    </r>
    <r>
      <rPr>
        <sz val="8"/>
        <color theme="1"/>
        <rFont val="Calibri"/>
        <family val="2"/>
        <scheme val="minor"/>
      </rPr>
      <t>) 
Quelle: Brennstoffspiegel + Mineralölrundschau;  Stand 17.08.2018</t>
    </r>
  </si>
  <si>
    <r>
      <t>Umrechnung 
Energiepreis Vorschlag [Cent/kWh</t>
    </r>
    <r>
      <rPr>
        <b/>
        <vertAlign val="subscript"/>
        <sz val="11"/>
        <color theme="1"/>
        <rFont val="Calibri"/>
        <family val="2"/>
        <scheme val="minor"/>
      </rPr>
      <t>Hi</t>
    </r>
    <r>
      <rPr>
        <sz val="11"/>
        <color theme="1"/>
        <rFont val="Calibri"/>
        <family val="2"/>
        <scheme val="minor"/>
      </rPr>
      <t xml:space="preserve">] 
</t>
    </r>
    <r>
      <rPr>
        <sz val="8"/>
        <color theme="1"/>
        <rFont val="Calibri"/>
        <family val="2"/>
        <scheme val="minor"/>
      </rPr>
      <t xml:space="preserve">(brutto, </t>
    </r>
    <r>
      <rPr>
        <sz val="8"/>
        <color rgb="FFFF0000"/>
        <rFont val="Calibri"/>
        <family val="2"/>
        <scheme val="minor"/>
      </rPr>
      <t>Heizwertbezogen</t>
    </r>
    <r>
      <rPr>
        <sz val="8"/>
        <color theme="1"/>
        <rFont val="Calibri"/>
        <family val="2"/>
        <scheme val="minor"/>
      </rPr>
      <t>)</t>
    </r>
    <r>
      <rPr>
        <sz val="11"/>
        <color theme="1"/>
        <rFont val="Calibri"/>
        <family val="2"/>
        <scheme val="minor"/>
      </rPr>
      <t xml:space="preserve"> </t>
    </r>
  </si>
  <si>
    <t>heizwertbezogene Endenergie-Aufwandszahlen können mit Hilfe von Abschnitt 4 Tabelle 5 der Amtlichen Bekanntmachung bestimmt werden:</t>
  </si>
  <si>
    <t xml:space="preserve">heizwertbezogene Endenergie-Aufwandszahl der Heizung </t>
  </si>
  <si>
    <t>Elektro-Speicherheizung</t>
  </si>
  <si>
    <t>Auf diesem Arbeitsblatt werden gewählte und vorgegebene Randbedingungen dargestellt.</t>
  </si>
  <si>
    <t>Einhaltung bedingter Anforderung (GEG)</t>
  </si>
  <si>
    <t>Einhaltung der Anforderung (GEG)</t>
  </si>
  <si>
    <t>https://www.iwu.de/publikationen/fachinformationen/energiebilanzen/#c205</t>
  </si>
  <si>
    <t xml:space="preserve">  kWh/a</t>
  </si>
  <si>
    <t>Emissionsfaktor lt. Anlage 9 zu § 85 Abs. 6 GEG</t>
  </si>
  <si>
    <t>Endenergiebedarf vorher</t>
  </si>
  <si>
    <t>Endenergiebedarf nachher</t>
  </si>
  <si>
    <t>Kategorie</t>
  </si>
  <si>
    <t>Energieträger</t>
  </si>
  <si>
    <t>Emissionsfaktor</t>
  </si>
  <si>
    <r>
      <t>[g CO</t>
    </r>
    <r>
      <rPr>
        <vertAlign val="subscript"/>
        <sz val="9"/>
        <color theme="1"/>
        <rFont val="Arial"/>
        <family val="2"/>
      </rPr>
      <t>2</t>
    </r>
    <r>
      <rPr>
        <sz val="9"/>
        <color theme="1"/>
        <rFont val="Arial"/>
        <family val="2"/>
      </rPr>
      <t>-Äquivalent pro kWh]</t>
    </r>
  </si>
  <si>
    <t>Fossile Brennstoffe</t>
  </si>
  <si>
    <t>Heizöl</t>
  </si>
  <si>
    <t>Erdgas</t>
  </si>
  <si>
    <t>Flüssiggas</t>
  </si>
  <si>
    <t>Steinkohle</t>
  </si>
  <si>
    <t>Braunkohle</t>
  </si>
  <si>
    <t>Biogene Brennstoffe</t>
  </si>
  <si>
    <t>Biogas</t>
  </si>
  <si>
    <t>Biogenes Flüssiggas</t>
  </si>
  <si>
    <t>Bioöl</t>
  </si>
  <si>
    <t>Bioöl, gebäudenah erzeugt</t>
  </si>
  <si>
    <t>Holz</t>
  </si>
  <si>
    <t>Strom</t>
  </si>
  <si>
    <t>  0</t>
  </si>
  <si>
    <t>Wärme, Kälte</t>
  </si>
  <si>
    <t>Erdwärme, Geothermie, Solarthermie, Umgebungswärme</t>
  </si>
  <si>
    <t>Erdkälte, Umgebungskälte</t>
  </si>
  <si>
    <t>Abwärme aus Prozessen</t>
  </si>
  <si>
    <t>nach DIN V 18599-9: 2018-09</t>
  </si>
  <si>
    <t>Nah-/Fernwärme aus KWK mit Deckungsanteil der KWK an der Wärmeerzeugung von mindestens 70 Prozent</t>
  </si>
  <si>
    <t>Nah-/Fernwärme aus Heizwerken</t>
  </si>
  <si>
    <t>Strom netzbezogen</t>
  </si>
  <si>
    <t>Strom gebäudenah erzeugt (aus Photovoltaik oder Windkraft)</t>
  </si>
  <si>
    <t>Strom Verdrängungsstrommix</t>
  </si>
  <si>
    <t>Nah-/Fernwärme aus KWK - Brennstoff: Stein-/Braunkohle</t>
  </si>
  <si>
    <t>Nah-/Fernwärme aus KWK - Erneuerbarer Brennstoff</t>
  </si>
  <si>
    <t>Nah-/Fernwärme aus Heizwerken - Brennstoff: Stein-/Braunkohle</t>
  </si>
  <si>
    <t>Ergänzung Bayerisches Staatsministerium für Wohnen, Bau und Verkehr:</t>
  </si>
  <si>
    <t>Wärme aus Verbrennung von Siedlungsabfällen</t>
  </si>
  <si>
    <t xml:space="preserve">  m²</t>
  </si>
  <si>
    <t>Biogas gebäudenah erzeugt</t>
  </si>
  <si>
    <t>Nah-/Fernwärme aus KWK - Gasförmige + flüssige Brennstoffe</t>
  </si>
  <si>
    <t>Nah-/Fernwärme aus Heizwerken - Gasförmige + flüssige Brennstoffe</t>
  </si>
  <si>
    <t>Wärme aus KWK, gebäudeintegriert o. gebäudenah</t>
  </si>
  <si>
    <t>Nah-/Fernwärme aus Heizwerken - Erneuerbarer Brennstoff</t>
  </si>
  <si>
    <r>
      <rPr>
        <b/>
        <sz val="7"/>
        <color rgb="FF000000"/>
        <rFont val="Times New Roman"/>
        <family val="1"/>
      </rPr>
      <t xml:space="preserve"> </t>
    </r>
    <r>
      <rPr>
        <b/>
        <sz val="9"/>
        <color rgb="FF000000"/>
        <rFont val="Arial"/>
        <family val="2"/>
      </rPr>
      <t xml:space="preserve">Emissionsfaktoren </t>
    </r>
  </si>
  <si>
    <t>Sonstige Heizungsanlagen</t>
  </si>
  <si>
    <t>GEG-Infoportal - Bekanntmachungen zu Bestandsberechnungen (bund.de)</t>
  </si>
  <si>
    <t xml:space="preserve">Die Umrechnung des Endenergiebedarfs in Treibhausgasemissionen erfolgt auf Grundlage der Emissionsfaktoren des Gebäudeenergiegesetzes (GEG) - Anlage 9 (zu § 85 Absatz 6)
</t>
  </si>
  <si>
    <t>Für die Außenwand wird im ursprünglichen Berechnungstool des BBSR von einer Dämmung mit WDVS und beim Dach von einem Steildach ausgegangen. Auf die Konkretisierung wird für die vereinfachte Ermittlung des Endenergiebedarfs des Bauteils verzichtet.</t>
  </si>
  <si>
    <t>Dämmung Dach</t>
  </si>
  <si>
    <t>Bitte beachten Sie die Kommentare (EXCEL-Kommentarfunktion: rote Dreiecke) sowie die LINKS.</t>
  </si>
  <si>
    <t>Städtebauförderung in Bayern</t>
  </si>
  <si>
    <t>Anwendungsbereich</t>
  </si>
  <si>
    <t>Die Nutzung des Berechnungshilfsmittels ersetzt ausdrücklich nicht die konkrete Einzelfallbetrachtung durch Fachplaner oder Energieberater.</t>
  </si>
  <si>
    <t>Anleitung</t>
  </si>
  <si>
    <t>Hinweise</t>
  </si>
  <si>
    <t>Unplausible Eingabewerte werden durch rote Markierungen kenntlich gemacht. Bitte prüfen Sie diese Werte erneut.</t>
  </si>
  <si>
    <t xml:space="preserve">Es wird abhängig von der gewählten Anlagenart ein plausibler Wert hierfür vorgeschlagen (weißes Kästchen links neben dem grünen Feld). Dieser Wert kann durch die tatsächliche Aufwandszahl der verbauten Heizungsanlage ersetzt werden. </t>
  </si>
  <si>
    <t>Zudem sind typische Wertebereiche (Spalten rechts neben dem grünen Kästchen) als Hilfestellung angegeben.</t>
  </si>
  <si>
    <r>
      <rPr>
        <b/>
        <sz val="12"/>
        <color theme="1"/>
        <rFont val="Arial"/>
        <family val="2"/>
      </rPr>
      <t>Aussenwand:</t>
    </r>
    <r>
      <rPr>
        <sz val="10"/>
        <color theme="1"/>
        <rFont val="Arial"/>
        <family val="2"/>
      </rPr>
      <t xml:space="preserve"> Nachträgliche Wärmedämmung einer Außenwand</t>
    </r>
  </si>
  <si>
    <t>Ergebnis aller betroffenen Außenbauteile</t>
  </si>
  <si>
    <t xml:space="preserve">Tabellenblatt nur verwenden, wenn ausschließlich der Energieträger gewechselt wird und die Gebäudehülle nicht energetisch verbessert wird. </t>
  </si>
  <si>
    <r>
      <rPr>
        <b/>
        <sz val="12"/>
        <rFont val="Arial"/>
        <family val="2"/>
      </rPr>
      <t>Dach:</t>
    </r>
    <r>
      <rPr>
        <sz val="10"/>
        <rFont val="Arial"/>
        <family val="2"/>
      </rPr>
      <t xml:space="preserve"> Nachträgliche Wärmedämmung eines Dachs</t>
    </r>
  </si>
  <si>
    <r>
      <rPr>
        <b/>
        <sz val="12"/>
        <color theme="1"/>
        <rFont val="Arial"/>
        <family val="2"/>
      </rPr>
      <t>Kellerdecke gegen unbeheizten Keller:</t>
    </r>
    <r>
      <rPr>
        <sz val="12"/>
        <color theme="1"/>
        <rFont val="Arial"/>
        <family val="2"/>
      </rPr>
      <t xml:space="preserve"> </t>
    </r>
    <r>
      <rPr>
        <sz val="10"/>
        <color theme="1"/>
        <rFont val="Arial"/>
        <family val="2"/>
      </rPr>
      <t>Nachträgliche Wärmedämmung einer Kellerdecke von unten</t>
    </r>
  </si>
  <si>
    <r>
      <rPr>
        <b/>
        <sz val="12"/>
        <color theme="1"/>
        <rFont val="Arial"/>
        <family val="2"/>
      </rPr>
      <t xml:space="preserve">Oberste Geschossdecke gegen unbeheizten Dachraum: </t>
    </r>
    <r>
      <rPr>
        <sz val="10"/>
        <color theme="1"/>
        <rFont val="Arial"/>
        <family val="2"/>
      </rPr>
      <t>Nachträgliche Wärmedämmung einer obersten Geschossdecke von oben</t>
    </r>
  </si>
  <si>
    <r>
      <rPr>
        <b/>
        <sz val="12"/>
        <color theme="1"/>
        <rFont val="Arial"/>
        <family val="2"/>
      </rPr>
      <t>Fenster:</t>
    </r>
    <r>
      <rPr>
        <sz val="10"/>
        <color theme="1"/>
        <rFont val="Arial"/>
        <family val="2"/>
      </rPr>
      <t xml:space="preserve"> Austausch eines alten Fensters; durchschnittliche Fensterfläche 1,4 m²</t>
    </r>
  </si>
  <si>
    <t>Fenster 2-Scheiben Wärmeschutzverglasung</t>
  </si>
  <si>
    <t>Fenster 3-Scheiben Wärmeschutzverglasung</t>
  </si>
  <si>
    <t xml:space="preserve">Die Grundlage für das vorliegende Berechnungshilfsmittel wurde durch das Bundesinstitut für Bau-, Stadt- und Raumforschung entwickelt (Version 2.3, Bearbeitungstand 09/2023), um die eingesparte Energie bei der energetischen Modernisierung von Wohngebäuden vereinfacht zu berechnen. Es ist analog auch für Nichtwohngebäude anwendbar. </t>
  </si>
  <si>
    <t>Außenwand Bestand</t>
  </si>
  <si>
    <t>Dämmung der Außenwand</t>
  </si>
  <si>
    <t>Zielvorgabe U-Wert (nach GEG)</t>
  </si>
  <si>
    <t>Ergebnisse für das Bauteil Aussenwand (alle Angaben je m² Bauteilfläche)</t>
  </si>
  <si>
    <t>Dach Bestand</t>
  </si>
  <si>
    <t>Kellerdecke Bestand</t>
  </si>
  <si>
    <t>Dämmung der Kellerdecke</t>
  </si>
  <si>
    <t>Ergebnisse für das Bauteil Kellerdecke (alle Angaben je m² Bauteilfläche)</t>
  </si>
  <si>
    <t>Ergebnisse für das Bauteil Steildach (alle Angaben je m² Bauteilfläche)</t>
  </si>
  <si>
    <t>berste Geschossdecke Bestand</t>
  </si>
  <si>
    <t>Dämmung der obersten Geschossdecke</t>
  </si>
  <si>
    <t>U-Wert der neu gedämmten Außenwand</t>
  </si>
  <si>
    <t>U-Wert des neu gedämmtem Daches</t>
  </si>
  <si>
    <t>U-Wert der neu gedämmtem Kellerdecke</t>
  </si>
  <si>
    <t>U-Wert der neu gedämmten Geschossdecke</t>
  </si>
  <si>
    <t>Ergebnisse für das Bauteil oberste Geschossdecke (alle Angaben je m² Bauteilfläche)</t>
  </si>
  <si>
    <t>Fenster Bestand</t>
  </si>
  <si>
    <r>
      <t>U-Wert bestehendes Fenster (U</t>
    </r>
    <r>
      <rPr>
        <vertAlign val="subscript"/>
        <sz val="10"/>
        <color theme="1"/>
        <rFont val="Arial"/>
        <family val="2"/>
      </rPr>
      <t>W</t>
    </r>
    <r>
      <rPr>
        <sz val="10"/>
        <color theme="1"/>
        <rFont val="Arial"/>
        <family val="2"/>
      </rPr>
      <t>-Wert)</t>
    </r>
  </si>
  <si>
    <t>g-Wert bestehendes Fenster</t>
  </si>
  <si>
    <r>
      <t>U-Wert neues Fenster (U</t>
    </r>
    <r>
      <rPr>
        <vertAlign val="subscript"/>
        <sz val="10"/>
        <color theme="1"/>
        <rFont val="Arial"/>
        <family val="2"/>
      </rPr>
      <t>W</t>
    </r>
    <r>
      <rPr>
        <sz val="10"/>
        <color theme="1"/>
        <rFont val="Arial"/>
        <family val="2"/>
      </rPr>
      <t>-Wert)</t>
    </r>
  </si>
  <si>
    <t>g-Wert neues Fenster</t>
  </si>
  <si>
    <t>Angaben zum Projekt</t>
  </si>
  <si>
    <t>Energieträger vorher</t>
  </si>
  <si>
    <t>Energieträger nachher</t>
  </si>
  <si>
    <r>
      <t>Arbeitsblatt zur Abschätzung der CO</t>
    </r>
    <r>
      <rPr>
        <b/>
        <vertAlign val="subscript"/>
        <sz val="12"/>
        <color theme="1"/>
        <rFont val="Arial"/>
        <family val="2"/>
      </rPr>
      <t>2</t>
    </r>
    <r>
      <rPr>
        <b/>
        <sz val="12"/>
        <color theme="1"/>
        <rFont val="Arial"/>
        <family val="2"/>
      </rPr>
      <t>- Einsparung bei der Verbesserung des Wärmeschutzes der thermischen Gebäudehülle</t>
    </r>
  </si>
  <si>
    <r>
      <t>Arbeitsblatt zur Abschätzung der CO</t>
    </r>
    <r>
      <rPr>
        <b/>
        <vertAlign val="subscript"/>
        <sz val="12"/>
        <color theme="1"/>
        <rFont val="Arial"/>
        <family val="2"/>
      </rPr>
      <t>2</t>
    </r>
    <r>
      <rPr>
        <b/>
        <sz val="12"/>
        <color theme="1"/>
        <rFont val="Arial"/>
        <family val="2"/>
      </rPr>
      <t>- Einsparung beim Wechsel des Energieträgers</t>
    </r>
  </si>
  <si>
    <r>
      <t>Ermittlung der CO</t>
    </r>
    <r>
      <rPr>
        <b/>
        <vertAlign val="subscript"/>
        <sz val="10"/>
        <color theme="0"/>
        <rFont val="Arial"/>
        <family val="2"/>
      </rPr>
      <t>2</t>
    </r>
    <r>
      <rPr>
        <b/>
        <sz val="10"/>
        <color theme="0"/>
        <rFont val="Arial"/>
        <family val="2"/>
      </rPr>
      <t>-Einsparung</t>
    </r>
  </si>
  <si>
    <r>
      <t>Ermittlung der CO</t>
    </r>
    <r>
      <rPr>
        <b/>
        <vertAlign val="subscript"/>
        <sz val="10"/>
        <color theme="0"/>
        <rFont val="Arial"/>
        <family val="2"/>
      </rPr>
      <t>2</t>
    </r>
    <r>
      <rPr>
        <b/>
        <sz val="10"/>
        <color theme="0"/>
        <rFont val="Arial"/>
        <family val="2"/>
      </rPr>
      <t>-Einsparung aller Bauteile</t>
    </r>
  </si>
  <si>
    <t>Ergebnisse für das Bauteil Fenster im Einfamilienhaus (alle Angaben je m² Bauteilfläche)</t>
  </si>
  <si>
    <r>
      <t>CO</t>
    </r>
    <r>
      <rPr>
        <vertAlign val="subscript"/>
        <sz val="10"/>
        <color theme="1"/>
        <rFont val="Arial"/>
        <family val="2"/>
      </rPr>
      <t>2</t>
    </r>
    <r>
      <rPr>
        <sz val="10"/>
        <color theme="1"/>
        <rFont val="Arial"/>
        <family val="2"/>
      </rPr>
      <t>-Einsparung gesamt in Tonnen</t>
    </r>
  </si>
  <si>
    <r>
      <t xml:space="preserve">  t CO</t>
    </r>
    <r>
      <rPr>
        <vertAlign val="subscript"/>
        <sz val="10"/>
        <color theme="1"/>
        <rFont val="Arial"/>
        <family val="2"/>
      </rPr>
      <t>2</t>
    </r>
    <r>
      <rPr>
        <sz val="10"/>
        <color theme="1"/>
        <rFont val="Arial"/>
        <family val="2"/>
      </rPr>
      <t xml:space="preserve"> insg./a</t>
    </r>
  </si>
  <si>
    <r>
      <t>CO</t>
    </r>
    <r>
      <rPr>
        <vertAlign val="subscript"/>
        <sz val="10"/>
        <color theme="1"/>
        <rFont val="Arial"/>
        <family val="2"/>
      </rPr>
      <t>2</t>
    </r>
    <r>
      <rPr>
        <sz val="10"/>
        <color theme="1"/>
        <rFont val="Arial"/>
        <family val="2"/>
      </rPr>
      <t>-Emissionen vorher</t>
    </r>
  </si>
  <si>
    <r>
      <t>CO</t>
    </r>
    <r>
      <rPr>
        <vertAlign val="subscript"/>
        <sz val="10"/>
        <color theme="1"/>
        <rFont val="Arial"/>
        <family val="2"/>
      </rPr>
      <t>2</t>
    </r>
    <r>
      <rPr>
        <sz val="10"/>
        <color theme="1"/>
        <rFont val="Arial"/>
        <family val="2"/>
      </rPr>
      <t>-Emissionen nachher</t>
    </r>
  </si>
  <si>
    <t>berechneter Gradtagszahlfaktor - aktuell</t>
  </si>
  <si>
    <t>berechneter Gradtagszahlfaktor - langjähriges Mittel</t>
  </si>
  <si>
    <t>Gradtagszahl - aktuell (vergangene 12 Monate)</t>
  </si>
  <si>
    <t>Gradtagszahl - langjähriges Mittel (20 Jahre)</t>
  </si>
  <si>
    <r>
      <t>Hilfsmittel zur Abschätzung der CO</t>
    </r>
    <r>
      <rPr>
        <b/>
        <vertAlign val="subscript"/>
        <sz val="20"/>
        <rFont val="Arial"/>
        <family val="2"/>
      </rPr>
      <t>2</t>
    </r>
    <r>
      <rPr>
        <b/>
        <sz val="20"/>
        <rFont val="Arial"/>
        <family val="2"/>
      </rPr>
      <t xml:space="preserve">- Einsparung bei der energetischen Modernisierung einzelner Bauteile oder der Heizungsanlage                   </t>
    </r>
  </si>
  <si>
    <t>erforderliche Eingaben</t>
  </si>
  <si>
    <t>Ermittlung der Einsparung für das gesamte Bauteil</t>
  </si>
  <si>
    <t>Einsparung Endenergiebedarf (gesamtes Bauteil)</t>
  </si>
  <si>
    <t>Einsparung aller Bauteile</t>
  </si>
  <si>
    <t>(Aussenwand, Dach, Kellerdecke, oberste Geschossdecke, Fenster)</t>
  </si>
  <si>
    <t>Einsparung aller Bauteile in kWh/a</t>
  </si>
  <si>
    <t>Auf den den Registerkarten ganz hinten finden Sie Grundlagen (insbesondere zur Beurteilung der jeweiligen baulichen Ausgangssituation), Informationsquellen und die Nutzungsbedingungen.</t>
  </si>
  <si>
    <r>
      <t>Aufgrund der Berichtspflicht aus dem Bayerischen Klimaschutzgesetz ist der Nachweis der CO</t>
    </r>
    <r>
      <rPr>
        <vertAlign val="subscript"/>
        <sz val="11"/>
        <rFont val="Arial"/>
        <family val="2"/>
      </rPr>
      <t>2</t>
    </r>
    <r>
      <rPr>
        <sz val="11"/>
        <rFont val="Arial"/>
        <family val="2"/>
      </rPr>
      <t>-Einsparungen nach Nr. 13.2 StBauR erforderlich.</t>
    </r>
  </si>
  <si>
    <r>
      <t>Werden sowohl die thermische Gebäudehülle als auch die Gebäudetechnik modernisiert, sind die CO</t>
    </r>
    <r>
      <rPr>
        <vertAlign val="subscript"/>
        <sz val="11"/>
        <color theme="1"/>
        <rFont val="Arial"/>
        <family val="2"/>
      </rPr>
      <t>2</t>
    </r>
    <r>
      <rPr>
        <sz val="11"/>
        <color theme="1"/>
        <rFont val="Arial"/>
        <family val="2"/>
      </rPr>
      <t>-Einsparungen unter Verwendung der Anlage 9 zum Gesetz zur Einsparung von Energie und zur Nutzung erneuerbarer Energien zur Wärme- und Kälteerzeugung in Gebäuden (GEG) in der jeweils gültigen Fassung in Verbindung mit der DIN V 18599-1:2018-09 zu ermitteln.</t>
    </r>
  </si>
  <si>
    <r>
      <rPr>
        <b/>
        <sz val="11"/>
        <color theme="1"/>
        <rFont val="Arial"/>
        <family val="2"/>
      </rPr>
      <t>ausschließlich die thermische Gebäudehülle</t>
    </r>
    <r>
      <rPr>
        <sz val="11"/>
        <color theme="1"/>
        <rFont val="Arial"/>
        <family val="2"/>
      </rPr>
      <t xml:space="preserve"> (z.B. Außenwände, Dach, Kellerdecke, oberste Geschossdecke, Fenster) energetisch modernisiert werden, </t>
    </r>
    <r>
      <rPr>
        <b/>
        <sz val="11"/>
        <color theme="1"/>
        <rFont val="Arial"/>
        <family val="2"/>
      </rPr>
      <t>oder</t>
    </r>
  </si>
  <si>
    <r>
      <rPr>
        <b/>
        <sz val="11"/>
        <color theme="1"/>
        <rFont val="Arial"/>
        <family val="2"/>
      </rPr>
      <t>ausschließlich ein Wechsel des Energieträgers der Heizungsanlage</t>
    </r>
    <r>
      <rPr>
        <sz val="11"/>
        <color theme="1"/>
        <rFont val="Arial"/>
        <family val="2"/>
      </rPr>
      <t xml:space="preserve"> vorgenommen wird.</t>
    </r>
  </si>
  <si>
    <r>
      <t>Dieses Hilfsmittel dient der Abschätzung der CO</t>
    </r>
    <r>
      <rPr>
        <vertAlign val="subscript"/>
        <sz val="11"/>
        <color theme="1"/>
        <rFont val="Arial"/>
        <family val="2"/>
      </rPr>
      <t>2</t>
    </r>
    <r>
      <rPr>
        <sz val="11"/>
        <color theme="1"/>
        <rFont val="Arial"/>
        <family val="2"/>
      </rPr>
      <t>-Einsparung bei Bestandsgebäuden, wenn</t>
    </r>
  </si>
  <si>
    <r>
      <t xml:space="preserve">Darüber hinaus </t>
    </r>
    <r>
      <rPr>
        <b/>
        <sz val="10"/>
        <rFont val="Arial"/>
        <family val="2"/>
      </rPr>
      <t>soll auch die Gradtagszahl</t>
    </r>
    <r>
      <rPr>
        <sz val="10"/>
        <rFont val="Arial"/>
        <family val="2"/>
      </rPr>
      <t xml:space="preserve"> (die beiden unteren grünen Felder) an das Standortklima angepasst werden. </t>
    </r>
  </si>
  <si>
    <t xml:space="preserve">Download des Werkzeugs "Gradtagszahlen-Deutschland.xlsx" unter: </t>
  </si>
  <si>
    <t>*</t>
  </si>
  <si>
    <r>
      <t xml:space="preserve">   1. </t>
    </r>
    <r>
      <rPr>
        <b/>
        <sz val="10"/>
        <color theme="1"/>
        <rFont val="Arial"/>
        <family val="2"/>
      </rPr>
      <t>Anlagenart und Energieträger</t>
    </r>
    <r>
      <rPr>
        <sz val="10"/>
        <color theme="1"/>
        <rFont val="Arial"/>
        <family val="2"/>
      </rPr>
      <t xml:space="preserve"> (Dropdownmenü gelbes Feld)</t>
    </r>
  </si>
  <si>
    <r>
      <t xml:space="preserve">   2. </t>
    </r>
    <r>
      <rPr>
        <b/>
        <sz val="10"/>
        <color theme="1"/>
        <rFont val="Arial"/>
        <family val="2"/>
      </rPr>
      <t>Heizwertbezogene Endenergie-Aufwandszahl der Heizung</t>
    </r>
    <r>
      <rPr>
        <sz val="10"/>
        <color theme="1"/>
        <rFont val="Arial"/>
        <family val="2"/>
      </rPr>
      <t xml:space="preserve"> (oberes grünes Feld)</t>
    </r>
  </si>
  <si>
    <r>
      <t xml:space="preserve">Angaben nur in </t>
    </r>
    <r>
      <rPr>
        <b/>
        <sz val="10"/>
        <color theme="1"/>
        <rFont val="Arial"/>
        <family val="2"/>
      </rPr>
      <t>gelben bzw. mit * gekennzeichneten Feldern</t>
    </r>
    <r>
      <rPr>
        <sz val="10"/>
        <color theme="1"/>
        <rFont val="Arial"/>
        <family val="2"/>
      </rPr>
      <t xml:space="preserve"> erforderlich. Bitte beachten Sie die jeweiligen Kommentare.</t>
    </r>
  </si>
  <si>
    <t>U-Wert der bestehenden Außenwand *</t>
  </si>
  <si>
    <t>Wärmeleitfähigkeit Dämmstoff *</t>
  </si>
  <si>
    <t>gewählte Dämmstoffdicke *</t>
  </si>
  <si>
    <t>Gesamtfläche der gedämmten Außenwand *</t>
  </si>
  <si>
    <t>U-Wert der bestehendes Dach *</t>
  </si>
  <si>
    <t>Gesamtfläche des gedämmten Dachs *</t>
  </si>
  <si>
    <t>U-Wert der bestehende Kellerdecke *</t>
  </si>
  <si>
    <t>Gesamtfläche der gedämmten Kellerdecke *</t>
  </si>
  <si>
    <t>U-Wert der bestehenden Geschossdecke *</t>
  </si>
  <si>
    <t>Gesamtfläche der gedämmten Geschossdecke *</t>
  </si>
  <si>
    <t>Fenstertyp Bestand *</t>
  </si>
  <si>
    <t xml:space="preserve">Fenstertyp neu * </t>
  </si>
  <si>
    <t>Gesamtfläche der neuen Fenster *</t>
  </si>
  <si>
    <r>
      <t>Angaben nur in</t>
    </r>
    <r>
      <rPr>
        <b/>
        <sz val="10"/>
        <color theme="1"/>
        <rFont val="Arial"/>
        <family val="2"/>
      </rPr>
      <t xml:space="preserve"> gelben bzw. mit * gekennzeichneten Feldern</t>
    </r>
    <r>
      <rPr>
        <sz val="10"/>
        <color theme="1"/>
        <rFont val="Arial"/>
        <family val="2"/>
      </rPr>
      <t xml:space="preserve"> erforderlich / Ergebnis der Angaben aus den hellgrünen Registerkarten erscheint automatisch im hellgrünen Feld.</t>
    </r>
  </si>
  <si>
    <t>Projekt *</t>
  </si>
  <si>
    <t>Energieträger lt. Anlage 9 zu § 85 Abs. 6 GEG *</t>
  </si>
  <si>
    <t xml:space="preserve">  Emissionsfaktor nach DIN V 18599-9:2014-09 berechnet und hier eingetragen werden. *</t>
  </si>
  <si>
    <r>
      <rPr>
        <b/>
        <sz val="10"/>
        <color theme="1"/>
        <rFont val="Arial"/>
        <family val="2"/>
      </rPr>
      <t>Nur</t>
    </r>
    <r>
      <rPr>
        <sz val="10"/>
        <color theme="1"/>
        <rFont val="Arial"/>
        <family val="2"/>
      </rPr>
      <t xml:space="preserve"> wenn vorher„Wärme aus KWK, gebäudeintegriert o. gebäudenah“ gewählt wurde, muss der</t>
    </r>
  </si>
  <si>
    <r>
      <t xml:space="preserve">Energieträger </t>
    </r>
    <r>
      <rPr>
        <b/>
        <sz val="10"/>
        <rFont val="Arial"/>
        <family val="2"/>
      </rPr>
      <t>vorhe</t>
    </r>
    <r>
      <rPr>
        <sz val="10"/>
        <rFont val="Arial"/>
        <family val="2"/>
      </rPr>
      <t>r (lt. Anlage 9 zu § 85 Abs. 6 GEG) *</t>
    </r>
  </si>
  <si>
    <r>
      <t xml:space="preserve">Energieträger </t>
    </r>
    <r>
      <rPr>
        <b/>
        <sz val="10"/>
        <rFont val="Arial"/>
        <family val="2"/>
      </rPr>
      <t>nachher</t>
    </r>
    <r>
      <rPr>
        <sz val="10"/>
        <rFont val="Arial"/>
        <family val="2"/>
      </rPr>
      <t xml:space="preserve"> (lt. Anlage 9 zu § 85 Abs. 6 GEG) *</t>
    </r>
  </si>
  <si>
    <t xml:space="preserve"> Emissionsfaktor nach DIN V 18599-9:2014-09 berechnet und hier eingetragen werden. *</t>
  </si>
  <si>
    <r>
      <rPr>
        <b/>
        <sz val="10"/>
        <color theme="1"/>
        <rFont val="Arial"/>
        <family val="2"/>
      </rPr>
      <t>Nur</t>
    </r>
    <r>
      <rPr>
        <sz val="10"/>
        <color theme="1"/>
        <rFont val="Arial"/>
        <family val="2"/>
      </rPr>
      <t xml:space="preserve"> wenn vorher„Wärme aus KWK, gebäudeintegriert o. gebäudenah“ gewählt wurde, muss der </t>
    </r>
  </si>
  <si>
    <t>Endenergiebedarf / -verbrauch (z.B. aus Energieausweis) *</t>
  </si>
  <si>
    <t>Eigentümer / Eigentümerin *</t>
  </si>
  <si>
    <r>
      <t xml:space="preserve">Angaben nur in </t>
    </r>
    <r>
      <rPr>
        <b/>
        <sz val="10"/>
        <color theme="1"/>
        <rFont val="Arial"/>
        <family val="2"/>
      </rPr>
      <t>gelben bzw. mit * gekennzeichneten Feldern</t>
    </r>
    <r>
      <rPr>
        <sz val="10"/>
        <color theme="1"/>
        <rFont val="Arial"/>
        <family val="2"/>
      </rPr>
      <t xml:space="preserve"> erforderlich. </t>
    </r>
  </si>
  <si>
    <t xml:space="preserve">Vervollständigen Sie bitte die Eingaben zu den Randbedingungen auf der gelben Registerkarte bzw. passen Sie diese an Ihre konkrete Situation an. </t>
  </si>
  <si>
    <r>
      <t xml:space="preserve">Auf den fünf hellblauen Registerkarten geben Sie die individuellen Einstellungen für die jeweilige Maßnahme an der </t>
    </r>
    <r>
      <rPr>
        <b/>
        <sz val="11"/>
        <color theme="1"/>
        <rFont val="Arial"/>
        <family val="2"/>
      </rPr>
      <t>thermischen Gebäudehülle</t>
    </r>
    <r>
      <rPr>
        <sz val="11"/>
        <color theme="1"/>
        <rFont val="Arial"/>
        <family val="2"/>
      </rPr>
      <t xml:space="preserve"> ein (gelbe Felder). Es müssen nur die hellblauen Registerblätter zur thermischen Gebäudehülle ausgefüllt werden, bei denen energetische Verbesserungen durchgeführt werden.</t>
    </r>
  </si>
  <si>
    <t>Beiblatt Gebäudesanierung</t>
  </si>
  <si>
    <t>Beiblatt kommunales Fassadenprogramm</t>
  </si>
  <si>
    <r>
      <t>Eintragung der CO</t>
    </r>
    <r>
      <rPr>
        <b/>
        <vertAlign val="subscript"/>
        <sz val="10"/>
        <color theme="0"/>
        <rFont val="Arial"/>
        <family val="2"/>
      </rPr>
      <t>2</t>
    </r>
    <r>
      <rPr>
        <b/>
        <sz val="10"/>
        <color theme="0"/>
        <rFont val="Arial"/>
        <family val="2"/>
      </rPr>
      <t>-Einsparung zum Zuwendungsantrag bzw. mit Verwendungsnachweis</t>
    </r>
  </si>
  <si>
    <t>https://www.bbsr-geg.bund.de/GEGPortal/DE/ErgaenzendeRegelungen/Bekanntmachungen/Bestandsberechnungen/Download/WGDatenaufnahmeGEG.pdf?__blob=publicationFile&amp;v=1</t>
  </si>
  <si>
    <r>
      <t xml:space="preserve">In der dunkelblauen Registerkarte werden die Werte der Endenergieeinsparung der hellblauen Registerkarten zur thermischen </t>
    </r>
    <r>
      <rPr>
        <b/>
        <sz val="11"/>
        <rFont val="Arial"/>
        <family val="2"/>
      </rPr>
      <t>Gebäudehülle zusammengefasst</t>
    </r>
    <r>
      <rPr>
        <sz val="11"/>
        <rFont val="Arial"/>
        <family val="2"/>
      </rPr>
      <t>. Ergänzend ist die Eingabe des Energieträgers zur Umrechnung der Endenergieeinsparung in CO</t>
    </r>
    <r>
      <rPr>
        <vertAlign val="subscript"/>
        <sz val="11"/>
        <rFont val="Arial"/>
        <family val="2"/>
      </rPr>
      <t>2</t>
    </r>
    <r>
      <rPr>
        <sz val="11"/>
        <rFont val="Arial"/>
        <family val="2"/>
      </rPr>
      <t>-Einsparung erforderlich. Das Ergebnis der CO</t>
    </r>
    <r>
      <rPr>
        <vertAlign val="subscript"/>
        <sz val="11"/>
        <rFont val="Arial"/>
        <family val="2"/>
      </rPr>
      <t>2</t>
    </r>
    <r>
      <rPr>
        <sz val="11"/>
        <rFont val="Arial"/>
        <family val="2"/>
      </rPr>
      <t>-Einsparung ist im Rahmen der Städtebauförderung zum Zuwendungsantrag bzw. Verwendungsnachweis in das "Beiblatt Gebäudesanierung" bzw. das "Beiblatt kommunales Fassadenprogramm" einzutragen und der örtlich zuständigen Bezirksregierung vorzulegen. Die dunkelblaue Registerkarte "CO2-Einsparung Gebäudehülle" kann ergänzend zum Zuwendungsantrag und zum Verwendungsnachweis vorgeleget werden.</t>
    </r>
  </si>
  <si>
    <r>
      <rPr>
        <sz val="11"/>
        <color theme="1"/>
        <rFont val="Arial"/>
        <family val="2"/>
      </rPr>
      <t xml:space="preserve">Wird </t>
    </r>
    <r>
      <rPr>
        <b/>
        <sz val="11"/>
        <color theme="1"/>
        <rFont val="Arial"/>
        <family val="2"/>
      </rPr>
      <t xml:space="preserve">nur der Energieträger </t>
    </r>
    <r>
      <rPr>
        <sz val="11"/>
        <color theme="1"/>
        <rFont val="Arial"/>
        <family val="2"/>
      </rPr>
      <t>ausgetauscht, kann die graue Registerkarte ausgefüllt werden. Das Ergebnis der CO</t>
    </r>
    <r>
      <rPr>
        <vertAlign val="subscript"/>
        <sz val="11"/>
        <color theme="1"/>
        <rFont val="Arial"/>
        <family val="2"/>
      </rPr>
      <t>2</t>
    </r>
    <r>
      <rPr>
        <sz val="11"/>
        <color theme="1"/>
        <rFont val="Arial"/>
        <family val="2"/>
      </rPr>
      <t>-Einsparung ist im Rahmen der Städtebauförderung zum Zuwendungsantrag und erneut zum Verwendungsnachweis in das "Beiblatt Gebäudesanierung" einzutragen und der örtlich zuständigen Bezirksregierung vorzulegen. Die graue Registerkarte kann ergänzend zum Zuwendungsantrag und zum Verwendungsnachweis vorgeleget werden.</t>
    </r>
  </si>
  <si>
    <r>
      <t>Vorlage der CO</t>
    </r>
    <r>
      <rPr>
        <b/>
        <vertAlign val="subscript"/>
        <sz val="10"/>
        <color theme="0"/>
        <rFont val="Arial"/>
        <family val="2"/>
      </rPr>
      <t>2</t>
    </r>
    <r>
      <rPr>
        <b/>
        <sz val="10"/>
        <color theme="0"/>
        <rFont val="Arial"/>
        <family val="2"/>
      </rPr>
      <t>-Einsparung mit Zuwendungsantrag bzw. mit Verwendungsnachweis</t>
    </r>
  </si>
  <si>
    <r>
      <t xml:space="preserve">Für </t>
    </r>
    <r>
      <rPr>
        <b/>
        <sz val="10"/>
        <color theme="1"/>
        <rFont val="Arial"/>
        <family val="2"/>
      </rPr>
      <t>Gebäudesanierungen</t>
    </r>
    <r>
      <rPr>
        <sz val="10"/>
        <color theme="1"/>
        <rFont val="Arial"/>
        <family val="2"/>
      </rPr>
      <t xml:space="preserve"> im Rahmen der Städtebauförderung (insb. Gemeinbedarfseinrichtungen, Modernisierung für Wohnen und Gewerbe) bitte das Ergebnis der CO</t>
    </r>
    <r>
      <rPr>
        <vertAlign val="subscript"/>
        <sz val="10"/>
        <color theme="1"/>
        <rFont val="Arial"/>
        <family val="2"/>
      </rPr>
      <t>2</t>
    </r>
    <r>
      <rPr>
        <sz val="10"/>
        <color theme="1"/>
        <rFont val="Arial"/>
        <family val="2"/>
      </rPr>
      <t xml:space="preserve">-Einsparung aller Bauteile ins </t>
    </r>
    <r>
      <rPr>
        <b/>
        <sz val="10"/>
        <color theme="1"/>
        <rFont val="Arial"/>
        <family val="2"/>
      </rPr>
      <t>Beiblatt Gebäudesanierung</t>
    </r>
    <r>
      <rPr>
        <sz val="10"/>
        <color theme="1"/>
        <rFont val="Arial"/>
        <family val="2"/>
      </rPr>
      <t xml:space="preserve"> eintragen und ergänzend zum Zuwendungsantrag der örtlich zuständigen Bezirksregierung vorlegen. Es ist mit Vorlage des Verwendungsnachweises zu aktualisieren. Mit Klick auf die Überschrift "Beiblatt Gebäudesanieurng" gelangen Sie direkt zum Beiblatt.</t>
    </r>
  </si>
  <si>
    <r>
      <t xml:space="preserve">Für Maßnahmen im </t>
    </r>
    <r>
      <rPr>
        <b/>
        <sz val="10"/>
        <color theme="1"/>
        <rFont val="Arial"/>
        <family val="2"/>
      </rPr>
      <t xml:space="preserve">kommunalen Fassadenprogramm </t>
    </r>
    <r>
      <rPr>
        <sz val="10"/>
        <color theme="1"/>
        <rFont val="Arial"/>
        <family val="2"/>
      </rPr>
      <t>bitte das Ergebnis der CO</t>
    </r>
    <r>
      <rPr>
        <vertAlign val="subscript"/>
        <sz val="10"/>
        <color theme="1"/>
        <rFont val="Arial"/>
        <family val="2"/>
      </rPr>
      <t>2</t>
    </r>
    <r>
      <rPr>
        <sz val="10"/>
        <color theme="1"/>
        <rFont val="Arial"/>
        <family val="2"/>
      </rPr>
      <t xml:space="preserve">-Einsparung aller Bauteile mit </t>
    </r>
    <r>
      <rPr>
        <b/>
        <sz val="10"/>
        <color theme="1"/>
        <rFont val="Arial"/>
        <family val="2"/>
      </rPr>
      <t>Verwendungsnachweis</t>
    </r>
    <r>
      <rPr>
        <sz val="10"/>
        <color theme="1"/>
        <rFont val="Arial"/>
        <family val="2"/>
      </rPr>
      <t xml:space="preserve"> ins </t>
    </r>
    <r>
      <rPr>
        <b/>
        <sz val="10"/>
        <color theme="1"/>
        <rFont val="Arial"/>
        <family val="2"/>
      </rPr>
      <t>Beiblatt kommunales Fassadenprogramm</t>
    </r>
    <r>
      <rPr>
        <sz val="10"/>
        <color theme="1"/>
        <rFont val="Arial"/>
        <family val="2"/>
      </rPr>
      <t xml:space="preserve"> eintragen. Mit Klick auf die Überschrift "Beiblatt kommunales Fassadenprogramm" gelangen Sie direkt zum Beiblatt.</t>
    </r>
  </si>
  <si>
    <r>
      <t xml:space="preserve">Für den </t>
    </r>
    <r>
      <rPr>
        <b/>
        <sz val="10"/>
        <color theme="1"/>
        <rFont val="Arial"/>
        <family val="2"/>
      </rPr>
      <t>Wechsel des Energieträgers</t>
    </r>
    <r>
      <rPr>
        <sz val="10"/>
        <color theme="1"/>
        <rFont val="Arial"/>
        <family val="2"/>
      </rPr>
      <t xml:space="preserve"> bei Modernisierungen im Rahmen der Städtebauförderung (insb. Gemeinbedarfseinrichtungen, Modernisierung für Wohnen und Gewerbe) bitte das Ergebnis der CO</t>
    </r>
    <r>
      <rPr>
        <vertAlign val="subscript"/>
        <sz val="10"/>
        <color theme="1"/>
        <rFont val="Arial"/>
        <family val="2"/>
      </rPr>
      <t>2</t>
    </r>
    <r>
      <rPr>
        <sz val="10"/>
        <color theme="1"/>
        <rFont val="Arial"/>
        <family val="2"/>
      </rPr>
      <t xml:space="preserve">-Einsparung ins </t>
    </r>
    <r>
      <rPr>
        <b/>
        <sz val="10"/>
        <color theme="1"/>
        <rFont val="Arial"/>
        <family val="2"/>
      </rPr>
      <t>Beiblatt Gebäudesanierung</t>
    </r>
    <r>
      <rPr>
        <sz val="10"/>
        <color theme="1"/>
        <rFont val="Arial"/>
        <family val="2"/>
      </rPr>
      <t xml:space="preserve"> eintragen und ergänzend zum Zuwendungsantrag der örtlich zuständigen Bezirksregierung vorlegen. Es ist mit Vorlage des Verwendungsnachweises zu aktualisieren. Mit Klick auf die Überschrift "Beiblatt Gebäudesanieurng" gelangen Sie direkt zum Beiblatt.</t>
    </r>
  </si>
  <si>
    <r>
      <t xml:space="preserve">Es sind </t>
    </r>
    <r>
      <rPr>
        <b/>
        <u/>
        <sz val="10"/>
        <color theme="1"/>
        <rFont val="Arial"/>
        <family val="2"/>
      </rPr>
      <t>folgende</t>
    </r>
    <r>
      <rPr>
        <b/>
        <sz val="10"/>
        <color theme="1"/>
        <rFont val="Arial"/>
        <family val="2"/>
      </rPr>
      <t xml:space="preserve"> Eingaben erforderlich </t>
    </r>
    <r>
      <rPr>
        <sz val="10"/>
        <color theme="1"/>
        <rFont val="Arial"/>
        <family val="2"/>
      </rPr>
      <t>(erforderliche Eingaben sind farbig und mit * gekennzeichnet):</t>
    </r>
    <r>
      <rPr>
        <b/>
        <sz val="10"/>
        <color theme="1"/>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</si>
</sst>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
    <numFmt numFmtId="165" formatCode="#,##0.000"/>
    <numFmt numFmtId="166" formatCode="_-* #,##0.00\ [$€-1]_-;\-* #,##0.00\ [$€-1]_-;_-* &quot;-&quot;??\ [$€-1]_-"/>
    <numFmt numFmtId="167" formatCode="0.000"/>
  </numFmts>
  <fonts count="65" x14ac:knownFonts="1">
    <font>
      <sz val="11"/>
      <color theme="1"/>
      <name val="Calibri"/>
      <family val="2"/>
      <scheme val="minor"/>
    </font>
    <font>
      <sz val="11"/>
      <color theme="1"/>
      <name val="Arial"/>
      <family val="2"/>
    </font>
    <font>
      <sz val="11"/>
      <color theme="1"/>
      <name val="Arial"/>
      <family val="2"/>
    </font>
    <font>
      <sz val="11"/>
      <color theme="1"/>
      <name val="Arial"/>
      <family val="2"/>
    </font>
    <font>
      <b/>
      <sz val="11"/>
      <color theme="1"/>
      <name val="Arial"/>
      <family val="2"/>
    </font>
    <font>
      <b/>
      <sz val="11"/>
      <color rgb="FFFF0000"/>
      <name val="Arial"/>
      <family val="2"/>
    </font>
    <font>
      <b/>
      <sz val="11"/>
      <color rgb="FFFF0000"/>
      <name val="Calibri"/>
      <family val="2"/>
      <scheme val="minor"/>
    </font>
    <font>
      <sz val="9"/>
      <color indexed="81"/>
      <name val="Tahoma"/>
      <family val="2"/>
    </font>
    <font>
      <sz val="10"/>
      <name val="Arial"/>
      <family val="2"/>
    </font>
    <font>
      <b/>
      <sz val="10"/>
      <name val="Arial"/>
      <family val="2"/>
    </font>
    <font>
      <sz val="8"/>
      <color indexed="81"/>
      <name val="Tahoma"/>
      <family val="2"/>
    </font>
    <font>
      <u/>
      <sz val="11"/>
      <color theme="10"/>
      <name val="Calibri"/>
      <family val="2"/>
    </font>
    <font>
      <sz val="10"/>
      <name val="Arial"/>
      <family val="2"/>
    </font>
    <font>
      <sz val="9"/>
      <color indexed="81"/>
      <name val="Segoe UI"/>
      <family val="2"/>
    </font>
    <font>
      <sz val="10"/>
      <color theme="1"/>
      <name val="Arial"/>
      <family val="2"/>
    </font>
    <font>
      <b/>
      <sz val="10"/>
      <color theme="1"/>
      <name val="Arial"/>
      <family val="2"/>
    </font>
    <font>
      <sz val="10"/>
      <color rgb="FFFF0000"/>
      <name val="Arial"/>
      <family val="2"/>
    </font>
    <font>
      <b/>
      <sz val="10"/>
      <color theme="0"/>
      <name val="Arial"/>
      <family val="2"/>
    </font>
    <font>
      <sz val="10"/>
      <color theme="0"/>
      <name val="Arial"/>
      <family val="2"/>
    </font>
    <font>
      <sz val="11"/>
      <color rgb="FFFF0000"/>
      <name val="Arial"/>
      <family val="2"/>
    </font>
    <font>
      <i/>
      <sz val="11"/>
      <color theme="1"/>
      <name val="Arial"/>
      <family val="2"/>
    </font>
    <font>
      <sz val="11"/>
      <name val="Arial"/>
      <family val="2"/>
    </font>
    <font>
      <b/>
      <i/>
      <sz val="11"/>
      <color theme="1"/>
      <name val="Arial"/>
      <family val="2"/>
    </font>
    <font>
      <b/>
      <sz val="11"/>
      <name val="Arial"/>
      <family val="2"/>
    </font>
    <font>
      <u/>
      <sz val="11"/>
      <color theme="10"/>
      <name val="Arial"/>
      <family val="2"/>
    </font>
    <font>
      <b/>
      <sz val="14"/>
      <color theme="1"/>
      <name val="Arial"/>
      <family val="2"/>
    </font>
    <font>
      <b/>
      <sz val="14"/>
      <name val="Arial"/>
      <family val="2"/>
    </font>
    <font>
      <b/>
      <sz val="8"/>
      <color indexed="81"/>
      <name val="Tahoma"/>
      <family val="2"/>
    </font>
    <font>
      <b/>
      <sz val="11"/>
      <color theme="1"/>
      <name val="Calibri"/>
      <family val="2"/>
      <scheme val="minor"/>
    </font>
    <font>
      <b/>
      <sz val="9"/>
      <color indexed="81"/>
      <name val="Segoe UI"/>
      <family val="2"/>
    </font>
    <font>
      <sz val="11"/>
      <color rgb="FFFF0000"/>
      <name val="Calibri"/>
      <family val="2"/>
      <scheme val="minor"/>
    </font>
    <font>
      <sz val="11"/>
      <color theme="0"/>
      <name val="Calibri"/>
      <family val="2"/>
      <scheme val="minor"/>
    </font>
    <font>
      <sz val="11"/>
      <name val="Calibri"/>
      <family val="2"/>
      <scheme val="minor"/>
    </font>
    <font>
      <i/>
      <sz val="10"/>
      <color rgb="FFFF0000"/>
      <name val="Arial"/>
      <family val="2"/>
    </font>
    <font>
      <sz val="9"/>
      <color rgb="FF006699"/>
      <name val="Courier New"/>
      <family val="3"/>
    </font>
    <font>
      <vertAlign val="subscript"/>
      <sz val="10"/>
      <color theme="1"/>
      <name val="Arial"/>
      <family val="2"/>
    </font>
    <font>
      <b/>
      <sz val="9"/>
      <color indexed="81"/>
      <name val="Tahoma"/>
      <family val="2"/>
    </font>
    <font>
      <sz val="11"/>
      <color theme="0"/>
      <name val="Arial"/>
      <family val="2"/>
    </font>
    <font>
      <sz val="8"/>
      <color theme="1"/>
      <name val="Calibri"/>
      <family val="2"/>
      <scheme val="minor"/>
    </font>
    <font>
      <sz val="8"/>
      <color rgb="FFFF0000"/>
      <name val="Calibri"/>
      <family val="2"/>
      <scheme val="minor"/>
    </font>
    <font>
      <b/>
      <vertAlign val="subscript"/>
      <sz val="11"/>
      <color theme="1"/>
      <name val="Calibri"/>
      <family val="2"/>
      <scheme val="minor"/>
    </font>
    <font>
      <u/>
      <sz val="8"/>
      <color theme="10"/>
      <name val="Calibri"/>
      <family val="2"/>
    </font>
    <font>
      <sz val="9"/>
      <color theme="1"/>
      <name val="Arial"/>
      <family val="2"/>
    </font>
    <font>
      <sz val="11"/>
      <color rgb="FFF9B5B5"/>
      <name val="Calibri"/>
      <family val="2"/>
      <scheme val="minor"/>
    </font>
    <font>
      <b/>
      <sz val="20"/>
      <name val="Arial"/>
      <family val="2"/>
    </font>
    <font>
      <strike/>
      <sz val="10"/>
      <color rgb="FFFF0000"/>
      <name val="Arial"/>
      <family val="2"/>
    </font>
    <font>
      <sz val="12"/>
      <color rgb="FF000000"/>
      <name val="Arial"/>
      <family val="2"/>
    </font>
    <font>
      <b/>
      <sz val="9"/>
      <color rgb="FF000000"/>
      <name val="Arial"/>
      <family val="2"/>
    </font>
    <font>
      <b/>
      <sz val="7"/>
      <color rgb="FF000000"/>
      <name val="Times New Roman"/>
      <family val="1"/>
    </font>
    <font>
      <vertAlign val="subscript"/>
      <sz val="9"/>
      <color theme="1"/>
      <name val="Arial"/>
      <family val="2"/>
    </font>
    <font>
      <sz val="10"/>
      <color theme="1"/>
      <name val="Calibri"/>
      <family val="2"/>
      <scheme val="minor"/>
    </font>
    <font>
      <b/>
      <i/>
      <sz val="11"/>
      <color rgb="FFFF0000"/>
      <name val="Arial"/>
      <family val="2"/>
    </font>
    <font>
      <b/>
      <sz val="10"/>
      <color rgb="FFFF0000"/>
      <name val="Arial"/>
      <family val="2"/>
    </font>
    <font>
      <u/>
      <sz val="11"/>
      <name val="Arial"/>
      <family val="2"/>
    </font>
    <font>
      <sz val="20"/>
      <color theme="1"/>
      <name val="Arial"/>
      <family val="2"/>
    </font>
    <font>
      <b/>
      <sz val="12"/>
      <color theme="1"/>
      <name val="Arial"/>
      <family val="2"/>
    </font>
    <font>
      <sz val="12"/>
      <color theme="1"/>
      <name val="Arial"/>
      <family val="2"/>
    </font>
    <font>
      <b/>
      <sz val="12"/>
      <name val="Arial"/>
      <family val="2"/>
    </font>
    <font>
      <b/>
      <vertAlign val="subscript"/>
      <sz val="20"/>
      <name val="Arial"/>
      <family val="2"/>
    </font>
    <font>
      <vertAlign val="subscript"/>
      <sz val="11"/>
      <name val="Arial"/>
      <family val="2"/>
    </font>
    <font>
      <b/>
      <vertAlign val="subscript"/>
      <sz val="12"/>
      <color theme="1"/>
      <name val="Arial"/>
      <family val="2"/>
    </font>
    <font>
      <b/>
      <vertAlign val="subscript"/>
      <sz val="10"/>
      <color theme="0"/>
      <name val="Arial"/>
      <family val="2"/>
    </font>
    <font>
      <b/>
      <u/>
      <sz val="10"/>
      <color theme="1"/>
      <name val="Arial"/>
      <family val="2"/>
    </font>
    <font>
      <vertAlign val="subscript"/>
      <sz val="11"/>
      <color theme="1"/>
      <name val="Arial"/>
      <family val="2"/>
    </font>
    <font>
      <u/>
      <sz val="10"/>
      <color theme="10"/>
      <name val="Arial"/>
      <family val="2"/>
    </font>
  </fonts>
  <fills count="12">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0000"/>
        <bgColor indexed="64"/>
      </patternFill>
    </fill>
    <fill>
      <patternFill patternType="solid">
        <fgColor theme="1"/>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theme="0" tint="-0.34998626667073579"/>
        <bgColor indexed="64"/>
      </patternFill>
    </fill>
    <fill>
      <patternFill patternType="solid">
        <fgColor rgb="FFFFFFCC"/>
        <bgColor indexed="64"/>
      </patternFill>
    </fill>
    <fill>
      <patternFill patternType="solid">
        <fgColor theme="0" tint="-0.149998474074526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diagonal/>
    </border>
  </borders>
  <cellStyleXfs count="4">
    <xf numFmtId="0" fontId="0" fillId="0" borderId="0"/>
    <xf numFmtId="0" fontId="8" fillId="0" borderId="0"/>
    <xf numFmtId="0" fontId="11" fillId="0" borderId="0" applyNumberFormat="0" applyFill="0" applyBorder="0" applyAlignment="0" applyProtection="0">
      <alignment vertical="top"/>
      <protection locked="0"/>
    </xf>
    <xf numFmtId="166" fontId="12" fillId="0" borderId="0" applyFont="0" applyFill="0" applyBorder="0" applyAlignment="0" applyProtection="0"/>
  </cellStyleXfs>
  <cellXfs count="310">
    <xf numFmtId="0" fontId="0" fillId="0" borderId="0" xfId="0"/>
    <xf numFmtId="0" fontId="0" fillId="0" borderId="0" xfId="0" applyAlignment="1">
      <alignment horizontal="center"/>
    </xf>
    <xf numFmtId="0" fontId="0" fillId="0" borderId="0" xfId="0" applyProtection="1"/>
    <xf numFmtId="0" fontId="0" fillId="0" borderId="0" xfId="0" applyAlignment="1" applyProtection="1">
      <alignment horizontal="center"/>
    </xf>
    <xf numFmtId="0" fontId="14" fillId="0" borderId="0" xfId="0" applyFont="1"/>
    <xf numFmtId="4" fontId="14" fillId="0" borderId="0" xfId="0" applyNumberFormat="1" applyFont="1"/>
    <xf numFmtId="164" fontId="14" fillId="0" borderId="0" xfId="0" applyNumberFormat="1" applyFont="1"/>
    <xf numFmtId="0" fontId="15" fillId="0" borderId="0" xfId="0" applyFont="1" applyProtection="1"/>
    <xf numFmtId="4" fontId="14" fillId="0" borderId="0" xfId="0" applyNumberFormat="1" applyFont="1" applyProtection="1"/>
    <xf numFmtId="164" fontId="14" fillId="0" borderId="0" xfId="0" applyNumberFormat="1" applyFont="1" applyProtection="1"/>
    <xf numFmtId="0" fontId="14" fillId="0" borderId="0" xfId="0" applyFont="1" applyProtection="1"/>
    <xf numFmtId="164" fontId="14" fillId="0" borderId="0" xfId="0" applyNumberFormat="1" applyFont="1" applyAlignment="1" applyProtection="1">
      <alignment horizontal="left"/>
    </xf>
    <xf numFmtId="0" fontId="16" fillId="0" borderId="0" xfId="0" applyFont="1" applyProtection="1"/>
    <xf numFmtId="4" fontId="15" fillId="2" borderId="1" xfId="0" applyNumberFormat="1" applyFont="1" applyFill="1" applyBorder="1" applyProtection="1">
      <protection locked="0"/>
    </xf>
    <xf numFmtId="4" fontId="14" fillId="0" borderId="1" xfId="0" applyNumberFormat="1" applyFont="1" applyBorder="1" applyProtection="1"/>
    <xf numFmtId="165" fontId="15" fillId="2" borderId="1" xfId="0" applyNumberFormat="1" applyFont="1" applyFill="1" applyBorder="1" applyProtection="1">
      <protection locked="0"/>
    </xf>
    <xf numFmtId="0" fontId="8" fillId="0" borderId="0" xfId="0" applyFont="1" applyProtection="1"/>
    <xf numFmtId="0" fontId="14" fillId="0" borderId="0" xfId="0" applyFont="1" applyBorder="1" applyProtection="1"/>
    <xf numFmtId="0" fontId="14" fillId="3" borderId="0" xfId="0" applyFont="1" applyFill="1" applyProtection="1"/>
    <xf numFmtId="165" fontId="14" fillId="3" borderId="1" xfId="0" applyNumberFormat="1" applyFont="1" applyFill="1" applyBorder="1" applyProtection="1"/>
    <xf numFmtId="164" fontId="14" fillId="3" borderId="0" xfId="0" applyNumberFormat="1" applyFont="1" applyFill="1" applyProtection="1"/>
    <xf numFmtId="0" fontId="17" fillId="5" borderId="0" xfId="0" applyFont="1" applyFill="1" applyProtection="1"/>
    <xf numFmtId="4" fontId="14" fillId="5" borderId="0" xfId="0" applyNumberFormat="1" applyFont="1" applyFill="1" applyBorder="1" applyProtection="1"/>
    <xf numFmtId="164" fontId="14" fillId="5" borderId="0" xfId="0" applyNumberFormat="1" applyFont="1" applyFill="1" applyProtection="1"/>
    <xf numFmtId="164" fontId="14" fillId="5" borderId="0" xfId="0" applyNumberFormat="1" applyFont="1" applyFill="1" applyAlignment="1" applyProtection="1">
      <alignment horizontal="left"/>
    </xf>
    <xf numFmtId="4" fontId="14" fillId="0" borderId="0" xfId="0" applyNumberFormat="1" applyFont="1" applyBorder="1" applyProtection="1"/>
    <xf numFmtId="164" fontId="8" fillId="0" borderId="0" xfId="0" applyNumberFormat="1" applyFont="1" applyAlignment="1" applyProtection="1">
      <alignment horizontal="left"/>
    </xf>
    <xf numFmtId="0" fontId="18" fillId="0" borderId="0" xfId="0" applyFont="1" applyFill="1" applyProtection="1"/>
    <xf numFmtId="0" fontId="14" fillId="0" borderId="0" xfId="0" applyFont="1" applyFill="1" applyBorder="1" applyProtection="1"/>
    <xf numFmtId="0" fontId="0" fillId="0" borderId="0" xfId="0" applyAlignment="1" applyProtection="1">
      <alignment wrapText="1"/>
    </xf>
    <xf numFmtId="0" fontId="0" fillId="0" borderId="0" xfId="0" applyAlignment="1">
      <alignment wrapText="1"/>
    </xf>
    <xf numFmtId="0" fontId="3" fillId="0" borderId="0" xfId="0" applyFont="1"/>
    <xf numFmtId="0" fontId="3" fillId="0" borderId="0" xfId="0" applyFont="1" applyProtection="1">
      <protection locked="0"/>
    </xf>
    <xf numFmtId="0" fontId="25" fillId="0" borderId="0" xfId="0" applyFont="1" applyAlignment="1">
      <alignment vertical="top" wrapText="1"/>
    </xf>
    <xf numFmtId="0" fontId="4" fillId="0" borderId="0" xfId="0" applyFont="1" applyProtection="1"/>
    <xf numFmtId="0" fontId="3" fillId="0" borderId="0" xfId="0" applyFont="1" applyAlignment="1" applyProtection="1">
      <alignment horizontal="center" wrapText="1"/>
    </xf>
    <xf numFmtId="4" fontId="0" fillId="0" borderId="0" xfId="0" applyNumberFormat="1"/>
    <xf numFmtId="164" fontId="0" fillId="0" borderId="0" xfId="0" applyNumberFormat="1" applyFont="1" applyAlignment="1">
      <alignment horizontal="left"/>
    </xf>
    <xf numFmtId="0" fontId="2" fillId="0" borderId="0" xfId="0" applyFont="1" applyAlignment="1">
      <alignment vertical="top" wrapText="1"/>
    </xf>
    <xf numFmtId="0" fontId="24" fillId="0" borderId="0" xfId="2" applyFont="1" applyAlignment="1" applyProtection="1">
      <alignment wrapText="1"/>
      <protection locked="0"/>
    </xf>
    <xf numFmtId="164" fontId="16" fillId="0" borderId="0" xfId="0" applyNumberFormat="1" applyFont="1" applyAlignment="1" applyProtection="1">
      <alignment horizontal="left"/>
    </xf>
    <xf numFmtId="4" fontId="33" fillId="0" borderId="0" xfId="0" applyNumberFormat="1" applyFont="1" applyProtection="1"/>
    <xf numFmtId="0" fontId="33" fillId="0" borderId="0" xfId="0" applyFont="1" applyProtection="1"/>
    <xf numFmtId="0" fontId="5" fillId="0" borderId="0" xfId="0" applyFont="1" applyProtection="1"/>
    <xf numFmtId="4" fontId="9" fillId="4" borderId="1" xfId="0" applyNumberFormat="1" applyFont="1" applyFill="1" applyBorder="1" applyAlignment="1" applyProtection="1">
      <alignment horizontal="right"/>
    </xf>
    <xf numFmtId="164" fontId="4" fillId="0" borderId="0" xfId="0" applyNumberFormat="1" applyFont="1" applyProtection="1"/>
    <xf numFmtId="4" fontId="16" fillId="0" borderId="0" xfId="0" applyNumberFormat="1" applyFont="1" applyProtection="1"/>
    <xf numFmtId="164" fontId="16" fillId="0" borderId="0" xfId="0" applyNumberFormat="1" applyFont="1" applyProtection="1"/>
    <xf numFmtId="0" fontId="2" fillId="0" borderId="0" xfId="0" applyFont="1" applyProtection="1"/>
    <xf numFmtId="0" fontId="16" fillId="0" borderId="0" xfId="0" applyFont="1" applyAlignment="1" applyProtection="1">
      <alignment horizontal="right"/>
    </xf>
    <xf numFmtId="14" fontId="16" fillId="0" borderId="0" xfId="0" applyNumberFormat="1" applyFont="1" applyProtection="1"/>
    <xf numFmtId="0" fontId="18" fillId="3" borderId="0" xfId="0" applyFont="1" applyFill="1" applyProtection="1"/>
    <xf numFmtId="0" fontId="14" fillId="0" borderId="0" xfId="0" applyFont="1" applyAlignment="1" applyProtection="1">
      <alignment vertical="center"/>
    </xf>
    <xf numFmtId="0" fontId="8" fillId="0" borderId="0" xfId="0" applyFont="1" applyAlignment="1" applyProtection="1">
      <alignment horizontal="left"/>
    </xf>
    <xf numFmtId="0" fontId="14" fillId="0" borderId="0" xfId="0" applyFont="1" applyFill="1" applyProtection="1"/>
    <xf numFmtId="164" fontId="8" fillId="3" borderId="0" xfId="0" applyNumberFormat="1" applyFont="1" applyFill="1" applyAlignment="1" applyProtection="1">
      <alignment horizontal="left"/>
    </xf>
    <xf numFmtId="0" fontId="3" fillId="0" borderId="0" xfId="0" applyFont="1" applyProtection="1"/>
    <xf numFmtId="164" fontId="3" fillId="0" borderId="0" xfId="0" applyNumberFormat="1" applyFont="1" applyProtection="1"/>
    <xf numFmtId="0" fontId="25" fillId="0" borderId="0" xfId="0" applyFont="1" applyProtection="1"/>
    <xf numFmtId="0" fontId="22" fillId="0" borderId="0" xfId="0" applyFont="1" applyProtection="1"/>
    <xf numFmtId="164" fontId="22" fillId="0" borderId="0" xfId="0" applyNumberFormat="1" applyFont="1" applyAlignment="1" applyProtection="1">
      <alignment horizontal="right"/>
    </xf>
    <xf numFmtId="0" fontId="22" fillId="0" borderId="0" xfId="0" applyFont="1" applyAlignment="1" applyProtection="1">
      <alignment horizontal="right"/>
    </xf>
    <xf numFmtId="0" fontId="21" fillId="0" borderId="0" xfId="0" applyFont="1" applyProtection="1"/>
    <xf numFmtId="0" fontId="3" fillId="0" borderId="0" xfId="0" quotePrefix="1" applyFont="1" applyProtection="1"/>
    <xf numFmtId="4" fontId="3" fillId="0" borderId="1" xfId="0" applyNumberFormat="1" applyFont="1" applyBorder="1" applyProtection="1"/>
    <xf numFmtId="3" fontId="21" fillId="0" borderId="0" xfId="0" applyNumberFormat="1" applyFont="1" applyProtection="1"/>
    <xf numFmtId="4" fontId="4" fillId="4" borderId="1" xfId="0" applyNumberFormat="1" applyFont="1" applyFill="1" applyBorder="1" applyProtection="1">
      <protection locked="0"/>
    </xf>
    <xf numFmtId="0" fontId="0" fillId="0" borderId="0" xfId="0" applyFont="1" applyProtection="1"/>
    <xf numFmtId="0" fontId="6" fillId="0" borderId="0" xfId="0" applyFont="1" applyProtection="1"/>
    <xf numFmtId="0" fontId="28" fillId="0" borderId="0" xfId="0" applyFont="1" applyProtection="1"/>
    <xf numFmtId="0" fontId="0" fillId="0" borderId="0" xfId="0" applyBorder="1" applyProtection="1"/>
    <xf numFmtId="0" fontId="8" fillId="3" borderId="0" xfId="0" applyFont="1" applyFill="1" applyProtection="1"/>
    <xf numFmtId="1" fontId="14" fillId="3" borderId="0" xfId="0" applyNumberFormat="1" applyFont="1" applyFill="1" applyProtection="1"/>
    <xf numFmtId="4" fontId="0" fillId="0" borderId="0" xfId="0" applyNumberFormat="1" applyProtection="1"/>
    <xf numFmtId="164" fontId="0" fillId="0" borderId="0" xfId="0" applyNumberFormat="1" applyProtection="1"/>
    <xf numFmtId="164" fontId="0" fillId="0" borderId="0" xfId="0" applyNumberFormat="1" applyFont="1" applyAlignment="1" applyProtection="1">
      <alignment horizontal="left"/>
    </xf>
    <xf numFmtId="164" fontId="0" fillId="0" borderId="0" xfId="0" applyNumberFormat="1" applyAlignment="1" applyProtection="1">
      <alignment vertical="center"/>
    </xf>
    <xf numFmtId="0" fontId="32" fillId="0" borderId="0" xfId="0" applyFont="1" applyProtection="1"/>
    <xf numFmtId="2" fontId="18" fillId="3" borderId="0" xfId="0" applyNumberFormat="1" applyFont="1" applyFill="1" applyProtection="1"/>
    <xf numFmtId="0" fontId="31" fillId="0" borderId="0" xfId="0" applyFont="1" applyProtection="1"/>
    <xf numFmtId="4" fontId="14" fillId="0" borderId="1" xfId="0" applyNumberFormat="1" applyFont="1" applyBorder="1" applyAlignment="1" applyProtection="1">
      <alignment vertical="center"/>
    </xf>
    <xf numFmtId="4" fontId="0" fillId="5" borderId="0" xfId="0" applyNumberFormat="1" applyFill="1" applyBorder="1" applyProtection="1"/>
    <xf numFmtId="0" fontId="0" fillId="5" borderId="0" xfId="0" applyFill="1" applyProtection="1"/>
    <xf numFmtId="0" fontId="0" fillId="0" borderId="0" xfId="0" applyFill="1" applyProtection="1"/>
    <xf numFmtId="1" fontId="0" fillId="0" borderId="0" xfId="0" applyNumberFormat="1" applyAlignment="1" applyProtection="1">
      <alignment horizontal="left"/>
    </xf>
    <xf numFmtId="1" fontId="0" fillId="3" borderId="0" xfId="0" applyNumberFormat="1" applyFill="1" applyAlignment="1" applyProtection="1">
      <alignment horizontal="left"/>
    </xf>
    <xf numFmtId="0" fontId="0" fillId="3" borderId="0" xfId="0" applyFill="1" applyProtection="1"/>
    <xf numFmtId="0" fontId="4" fillId="0" borderId="0" xfId="0" applyFont="1" applyAlignment="1" applyProtection="1">
      <alignment vertical="top"/>
    </xf>
    <xf numFmtId="0" fontId="4" fillId="0" borderId="0" xfId="0" applyFont="1" applyAlignment="1" applyProtection="1">
      <alignment vertical="top" wrapText="1"/>
    </xf>
    <xf numFmtId="49" fontId="2" fillId="0" borderId="0" xfId="0" applyNumberFormat="1" applyFont="1" applyAlignment="1" applyProtection="1">
      <alignment vertical="top" wrapText="1"/>
    </xf>
    <xf numFmtId="0" fontId="3" fillId="0" borderId="0" xfId="0" applyFont="1" applyAlignment="1" applyProtection="1">
      <alignment vertical="top" wrapText="1"/>
    </xf>
    <xf numFmtId="0" fontId="3" fillId="0" borderId="0" xfId="0" applyFont="1" applyAlignment="1" applyProtection="1">
      <alignment wrapText="1"/>
    </xf>
    <xf numFmtId="0" fontId="2" fillId="0" borderId="0" xfId="0" applyFont="1" applyAlignment="1" applyProtection="1">
      <alignment vertical="top" wrapText="1"/>
    </xf>
    <xf numFmtId="0" fontId="37" fillId="3" borderId="0" xfId="0" applyFont="1" applyFill="1"/>
    <xf numFmtId="0" fontId="37" fillId="3" borderId="0" xfId="0" applyFont="1" applyFill="1" applyProtection="1"/>
    <xf numFmtId="0" fontId="3" fillId="0" borderId="0" xfId="0" applyFont="1" applyBorder="1" applyProtection="1"/>
    <xf numFmtId="0" fontId="37" fillId="3" borderId="0" xfId="0" applyFont="1" applyFill="1" applyBorder="1" applyProtection="1"/>
    <xf numFmtId="4" fontId="37" fillId="3" borderId="0" xfId="0" applyNumberFormat="1" applyFont="1" applyFill="1" applyBorder="1" applyProtection="1"/>
    <xf numFmtId="0" fontId="14" fillId="3" borderId="0" xfId="0" applyFont="1" applyFill="1"/>
    <xf numFmtId="2" fontId="14" fillId="3" borderId="0" xfId="0" applyNumberFormat="1" applyFont="1" applyFill="1" applyProtection="1"/>
    <xf numFmtId="0" fontId="19" fillId="0" borderId="0" xfId="0" applyFont="1" applyAlignment="1" applyProtection="1">
      <alignment wrapText="1"/>
    </xf>
    <xf numFmtId="0" fontId="11" fillId="0" borderId="0" xfId="2" applyAlignment="1" applyProtection="1"/>
    <xf numFmtId="0" fontId="0" fillId="7" borderId="0" xfId="0" applyFill="1" applyProtection="1"/>
    <xf numFmtId="0" fontId="0" fillId="7" borderId="0" xfId="0" applyFill="1" applyAlignment="1" applyProtection="1">
      <alignment vertical="top"/>
    </xf>
    <xf numFmtId="0" fontId="0" fillId="7" borderId="0" xfId="0" applyFill="1" applyAlignment="1" applyProtection="1">
      <alignment vertical="top" wrapText="1"/>
    </xf>
    <xf numFmtId="0" fontId="2" fillId="0" borderId="0" xfId="0" applyFont="1" applyAlignment="1" applyProtection="1">
      <alignment horizontal="center"/>
    </xf>
    <xf numFmtId="0" fontId="3" fillId="0" borderId="0" xfId="0" applyFont="1" applyAlignment="1" applyProtection="1">
      <alignment horizontal="right"/>
    </xf>
    <xf numFmtId="164" fontId="3" fillId="0" borderId="0" xfId="0" applyNumberFormat="1" applyFont="1" applyAlignment="1" applyProtection="1">
      <alignment horizontal="right"/>
    </xf>
    <xf numFmtId="0" fontId="37" fillId="3" borderId="0" xfId="0" applyFont="1" applyFill="1" applyBorder="1" applyAlignment="1" applyProtection="1">
      <alignment horizontal="right"/>
    </xf>
    <xf numFmtId="0" fontId="3" fillId="0" borderId="0" xfId="0" applyFont="1" applyAlignment="1">
      <alignment horizontal="right"/>
    </xf>
    <xf numFmtId="0" fontId="3" fillId="0" borderId="0" xfId="0" applyFont="1" applyAlignment="1" applyProtection="1">
      <alignment horizontal="left"/>
    </xf>
    <xf numFmtId="0" fontId="22" fillId="0" borderId="0" xfId="0" applyFont="1" applyAlignment="1" applyProtection="1">
      <alignment horizontal="left"/>
    </xf>
    <xf numFmtId="164" fontId="3" fillId="0" borderId="0" xfId="0" applyNumberFormat="1" applyFont="1" applyAlignment="1" applyProtection="1">
      <alignment horizontal="left"/>
    </xf>
    <xf numFmtId="0" fontId="37" fillId="3" borderId="0" xfId="0" applyFont="1" applyFill="1" applyBorder="1" applyAlignment="1" applyProtection="1">
      <alignment horizontal="left"/>
    </xf>
    <xf numFmtId="0" fontId="3" fillId="0" borderId="0" xfId="0" applyFont="1" applyAlignment="1">
      <alignment horizontal="left"/>
    </xf>
    <xf numFmtId="0" fontId="30" fillId="0" borderId="0" xfId="0" applyFont="1" applyAlignment="1" applyProtection="1">
      <alignment wrapText="1"/>
    </xf>
    <xf numFmtId="2" fontId="0" fillId="0" borderId="0" xfId="0" applyNumberFormat="1" applyAlignment="1" applyProtection="1">
      <alignment wrapText="1"/>
    </xf>
    <xf numFmtId="0" fontId="11" fillId="7" borderId="0" xfId="2" applyFill="1" applyAlignment="1" applyProtection="1">
      <alignment vertical="top" wrapText="1"/>
    </xf>
    <xf numFmtId="3" fontId="2" fillId="0" borderId="0" xfId="0" applyNumberFormat="1" applyFont="1" applyAlignment="1" applyProtection="1">
      <alignment horizontal="right"/>
    </xf>
    <xf numFmtId="3" fontId="2" fillId="0" borderId="0" xfId="0" applyNumberFormat="1" applyFont="1" applyAlignment="1" applyProtection="1">
      <alignment horizontal="center"/>
    </xf>
    <xf numFmtId="3" fontId="2" fillId="0" borderId="0" xfId="0" applyNumberFormat="1" applyFont="1" applyAlignment="1" applyProtection="1">
      <alignment horizontal="left"/>
    </xf>
    <xf numFmtId="0" fontId="11" fillId="3" borderId="0" xfId="2" applyFill="1" applyAlignment="1" applyProtection="1"/>
    <xf numFmtId="0" fontId="32" fillId="0" borderId="0" xfId="0" applyFont="1" applyAlignment="1" applyProtection="1">
      <alignment wrapText="1"/>
    </xf>
    <xf numFmtId="0" fontId="43" fillId="0" borderId="0" xfId="0" applyFont="1" applyAlignment="1" applyProtection="1">
      <alignment wrapText="1"/>
    </xf>
    <xf numFmtId="4" fontId="8" fillId="0" borderId="1" xfId="0" applyNumberFormat="1" applyFont="1" applyBorder="1" applyProtection="1"/>
    <xf numFmtId="165" fontId="9" fillId="2" borderId="1" xfId="0" applyNumberFormat="1" applyFont="1" applyFill="1" applyBorder="1" applyProtection="1">
      <protection locked="0"/>
    </xf>
    <xf numFmtId="0" fontId="8" fillId="0" borderId="0" xfId="0" applyFont="1" applyAlignment="1" applyProtection="1">
      <alignment vertical="center"/>
    </xf>
    <xf numFmtId="0" fontId="16" fillId="3" borderId="0" xfId="0" applyFont="1" applyFill="1" applyProtection="1"/>
    <xf numFmtId="0" fontId="1" fillId="0" borderId="0" xfId="0" applyFont="1" applyAlignment="1">
      <alignment horizontal="left" vertical="top" wrapText="1"/>
    </xf>
    <xf numFmtId="164" fontId="45" fillId="0" borderId="0" xfId="0" applyNumberFormat="1" applyFont="1" applyFill="1" applyAlignment="1" applyProtection="1">
      <alignment horizontal="left"/>
    </xf>
    <xf numFmtId="0" fontId="45" fillId="0" borderId="0" xfId="0" applyFont="1" applyProtection="1"/>
    <xf numFmtId="4" fontId="45" fillId="0" borderId="0" xfId="0" applyNumberFormat="1" applyFont="1" applyProtection="1"/>
    <xf numFmtId="0" fontId="45" fillId="3" borderId="0" xfId="0" applyFont="1" applyFill="1"/>
    <xf numFmtId="0" fontId="30" fillId="0" borderId="0" xfId="0" applyFont="1" applyAlignment="1" applyProtection="1"/>
    <xf numFmtId="164" fontId="14" fillId="0" borderId="0" xfId="0" applyNumberFormat="1" applyFont="1" applyFill="1" applyBorder="1" applyAlignment="1" applyProtection="1">
      <alignment horizontal="left"/>
    </xf>
    <xf numFmtId="165" fontId="15" fillId="0" borderId="0" xfId="0" applyNumberFormat="1" applyFont="1" applyFill="1" applyBorder="1" applyProtection="1"/>
    <xf numFmtId="164" fontId="8" fillId="0" borderId="0" xfId="0" applyNumberFormat="1" applyFont="1" applyFill="1" applyBorder="1" applyAlignment="1" applyProtection="1">
      <alignment horizontal="left"/>
    </xf>
    <xf numFmtId="3" fontId="9" fillId="0" borderId="0" xfId="0" applyNumberFormat="1" applyFont="1" applyFill="1" applyBorder="1" applyProtection="1"/>
    <xf numFmtId="1" fontId="15" fillId="0" borderId="0" xfId="0" applyNumberFormat="1" applyFont="1" applyFill="1" applyBorder="1" applyProtection="1"/>
    <xf numFmtId="0" fontId="18" fillId="0" borderId="0" xfId="0" applyFont="1" applyFill="1" applyBorder="1" applyProtection="1"/>
    <xf numFmtId="0" fontId="0" fillId="0" borderId="0" xfId="0" applyFill="1" applyBorder="1" applyProtection="1"/>
    <xf numFmtId="164" fontId="14" fillId="0" borderId="0" xfId="0" applyNumberFormat="1" applyFont="1" applyFill="1" applyProtection="1"/>
    <xf numFmtId="164" fontId="14" fillId="0" borderId="0" xfId="0" applyNumberFormat="1" applyFont="1" applyFill="1" applyBorder="1" applyProtection="1"/>
    <xf numFmtId="3" fontId="8" fillId="0" borderId="0" xfId="0" applyNumberFormat="1" applyFont="1" applyFill="1" applyBorder="1" applyProtection="1"/>
    <xf numFmtId="164" fontId="14" fillId="3" borderId="0" xfId="0" applyNumberFormat="1" applyFont="1" applyFill="1" applyBorder="1" applyAlignment="1" applyProtection="1">
      <alignment horizontal="left"/>
    </xf>
    <xf numFmtId="0" fontId="8" fillId="0" borderId="0" xfId="0" applyFont="1" applyBorder="1" applyProtection="1"/>
    <xf numFmtId="164" fontId="8" fillId="3" borderId="0" xfId="0" applyNumberFormat="1" applyFont="1" applyFill="1" applyBorder="1" applyAlignment="1" applyProtection="1">
      <alignment horizontal="left"/>
    </xf>
    <xf numFmtId="3" fontId="15" fillId="0" borderId="0" xfId="0" applyNumberFormat="1" applyFont="1" applyFill="1" applyBorder="1" applyProtection="1"/>
    <xf numFmtId="0" fontId="14" fillId="0" borderId="0" xfId="0" applyFont="1" applyAlignment="1" applyProtection="1">
      <alignment vertical="top"/>
    </xf>
    <xf numFmtId="4" fontId="1" fillId="0" borderId="0" xfId="0" applyNumberFormat="1" applyFont="1" applyProtection="1"/>
    <xf numFmtId="0" fontId="1" fillId="0" borderId="0" xfId="0" applyFont="1" applyProtection="1"/>
    <xf numFmtId="164" fontId="1" fillId="0" borderId="0" xfId="0" applyNumberFormat="1" applyFont="1" applyAlignment="1" applyProtection="1">
      <alignment horizontal="left"/>
    </xf>
    <xf numFmtId="0" fontId="46" fillId="0" borderId="0" xfId="0" applyFont="1" applyAlignment="1">
      <alignment horizontal="left" vertical="center" indent="1"/>
    </xf>
    <xf numFmtId="4" fontId="45" fillId="5" borderId="0" xfId="0" applyNumberFormat="1" applyFont="1" applyFill="1" applyProtection="1"/>
    <xf numFmtId="164" fontId="45" fillId="5" borderId="0" xfId="0" applyNumberFormat="1" applyFont="1" applyFill="1" applyProtection="1"/>
    <xf numFmtId="0" fontId="45" fillId="5" borderId="0" xfId="0" applyFont="1" applyFill="1" applyProtection="1"/>
    <xf numFmtId="164" fontId="45" fillId="5" borderId="0" xfId="0" applyNumberFormat="1" applyFont="1" applyFill="1" applyAlignment="1" applyProtection="1">
      <alignment horizontal="left"/>
    </xf>
    <xf numFmtId="164" fontId="45" fillId="0" borderId="0" xfId="0" applyNumberFormat="1" applyFont="1" applyFill="1" applyProtection="1"/>
    <xf numFmtId="0" fontId="45" fillId="0" borderId="0" xfId="0" applyFont="1" applyFill="1" applyProtection="1"/>
    <xf numFmtId="0" fontId="45" fillId="0" borderId="0" xfId="0" applyFont="1" applyFill="1" applyBorder="1" applyProtection="1"/>
    <xf numFmtId="4" fontId="45" fillId="0" borderId="0" xfId="0" applyNumberFormat="1" applyFont="1" applyFill="1" applyBorder="1" applyProtection="1"/>
    <xf numFmtId="4" fontId="14" fillId="0" borderId="0" xfId="0" applyNumberFormat="1" applyFont="1" applyFill="1" applyBorder="1" applyProtection="1"/>
    <xf numFmtId="0" fontId="47" fillId="0" borderId="0" xfId="0" applyFont="1" applyAlignment="1">
      <alignment horizontal="justify" vertical="center"/>
    </xf>
    <xf numFmtId="0" fontId="42" fillId="0" borderId="6" xfId="0" applyFont="1" applyBorder="1" applyAlignment="1">
      <alignment horizontal="center" vertical="center" wrapText="1"/>
    </xf>
    <xf numFmtId="0" fontId="42" fillId="0" borderId="7" xfId="0" applyFont="1" applyBorder="1" applyAlignment="1">
      <alignment horizontal="center" vertical="center" wrapText="1"/>
    </xf>
    <xf numFmtId="0" fontId="42" fillId="0" borderId="7" xfId="0" applyFont="1" applyBorder="1" applyAlignment="1">
      <alignment vertical="center" wrapText="1"/>
    </xf>
    <xf numFmtId="164" fontId="3" fillId="0" borderId="0" xfId="0" applyNumberFormat="1" applyFont="1" applyBorder="1" applyProtection="1"/>
    <xf numFmtId="0" fontId="14" fillId="0" borderId="3" xfId="0" applyFont="1" applyBorder="1" applyAlignment="1" applyProtection="1">
      <alignment vertical="top"/>
    </xf>
    <xf numFmtId="4" fontId="14" fillId="0" borderId="3" xfId="0" applyNumberFormat="1" applyFont="1" applyBorder="1" applyProtection="1"/>
    <xf numFmtId="164" fontId="14" fillId="0" borderId="3" xfId="0" applyNumberFormat="1" applyFont="1" applyBorder="1" applyProtection="1"/>
    <xf numFmtId="4" fontId="14" fillId="0" borderId="3" xfId="0" applyNumberFormat="1" applyFont="1" applyBorder="1" applyAlignment="1" applyProtection="1">
      <alignment vertical="top"/>
    </xf>
    <xf numFmtId="164" fontId="14" fillId="0" borderId="3" xfId="0" applyNumberFormat="1" applyFont="1" applyBorder="1" applyAlignment="1" applyProtection="1">
      <alignment vertical="top"/>
    </xf>
    <xf numFmtId="4" fontId="0" fillId="0" borderId="3" xfId="0" applyNumberFormat="1" applyBorder="1" applyProtection="1"/>
    <xf numFmtId="0" fontId="0" fillId="0" borderId="3" xfId="0" applyBorder="1" applyProtection="1"/>
    <xf numFmtId="164" fontId="0" fillId="0" borderId="3" xfId="0" applyNumberFormat="1" applyFont="1" applyBorder="1" applyAlignment="1" applyProtection="1">
      <alignment horizontal="left"/>
    </xf>
    <xf numFmtId="0" fontId="14" fillId="0" borderId="1" xfId="0" applyFont="1" applyFill="1" applyBorder="1" applyProtection="1"/>
    <xf numFmtId="0" fontId="1" fillId="0" borderId="0" xfId="0" applyFont="1" applyFill="1" applyAlignment="1">
      <alignment vertical="top" wrapText="1"/>
    </xf>
    <xf numFmtId="0" fontId="20" fillId="0" borderId="0" xfId="0" applyFont="1" applyAlignment="1">
      <alignment vertical="top"/>
    </xf>
    <xf numFmtId="164" fontId="2" fillId="2" borderId="1" xfId="0" applyNumberFormat="1" applyFont="1" applyFill="1" applyBorder="1" applyAlignment="1" applyProtection="1">
      <protection locked="0"/>
    </xf>
    <xf numFmtId="0" fontId="25" fillId="0" borderId="3" xfId="0" applyFont="1" applyBorder="1" applyProtection="1"/>
    <xf numFmtId="0" fontId="3" fillId="0" borderId="3" xfId="0" applyFont="1" applyBorder="1" applyProtection="1"/>
    <xf numFmtId="164" fontId="3" fillId="0" borderId="3" xfId="0" applyNumberFormat="1" applyFont="1" applyBorder="1" applyProtection="1"/>
    <xf numFmtId="164" fontId="4" fillId="0" borderId="3" xfId="0" applyNumberFormat="1" applyFont="1" applyBorder="1" applyProtection="1"/>
    <xf numFmtId="0" fontId="3" fillId="0" borderId="3" xfId="0" applyFont="1" applyBorder="1" applyAlignment="1" applyProtection="1">
      <alignment horizontal="right"/>
    </xf>
    <xf numFmtId="0" fontId="3" fillId="0" borderId="3" xfId="0" applyFont="1" applyBorder="1" applyAlignment="1" applyProtection="1">
      <alignment horizontal="left"/>
    </xf>
    <xf numFmtId="0" fontId="44" fillId="0" borderId="0" xfId="0" applyFont="1" applyAlignment="1" applyProtection="1">
      <alignment horizontal="center" vertical="center" wrapText="1"/>
    </xf>
    <xf numFmtId="0" fontId="28" fillId="0" borderId="0" xfId="0" applyFont="1"/>
    <xf numFmtId="0" fontId="0" fillId="0" borderId="0" xfId="0" applyFill="1"/>
    <xf numFmtId="0" fontId="30" fillId="0" borderId="0" xfId="0" applyFont="1" applyAlignment="1" applyProtection="1"/>
    <xf numFmtId="0" fontId="14" fillId="0" borderId="0" xfId="0" applyFont="1" applyFill="1" applyBorder="1"/>
    <xf numFmtId="0" fontId="8" fillId="0" borderId="0" xfId="0" applyFont="1" applyFill="1" applyBorder="1" applyProtection="1"/>
    <xf numFmtId="0" fontId="8" fillId="0" borderId="0" xfId="0" applyFont="1" applyFill="1" applyBorder="1"/>
    <xf numFmtId="4" fontId="9" fillId="0" borderId="0" xfId="0" applyNumberFormat="1" applyFont="1" applyFill="1" applyBorder="1" applyAlignment="1" applyProtection="1">
      <alignment horizontal="right"/>
    </xf>
    <xf numFmtId="164" fontId="45" fillId="0" borderId="0" xfId="0" applyNumberFormat="1" applyFont="1" applyFill="1" applyBorder="1" applyProtection="1"/>
    <xf numFmtId="164" fontId="45" fillId="0" borderId="0" xfId="0" applyNumberFormat="1" applyFont="1" applyFill="1" applyBorder="1" applyAlignment="1" applyProtection="1">
      <alignment horizontal="left"/>
    </xf>
    <xf numFmtId="4" fontId="8" fillId="0" borderId="0" xfId="0" applyNumberFormat="1" applyFont="1" applyFill="1" applyBorder="1" applyProtection="1"/>
    <xf numFmtId="0" fontId="14" fillId="0" borderId="0" xfId="0" applyFont="1" applyFill="1" applyBorder="1" applyProtection="1"/>
    <xf numFmtId="1" fontId="14" fillId="0" borderId="0" xfId="0" applyNumberFormat="1" applyFont="1" applyFill="1" applyBorder="1" applyProtection="1"/>
    <xf numFmtId="0" fontId="6" fillId="0" borderId="0" xfId="0" applyFont="1" applyAlignment="1">
      <alignment horizontal="right" vertical="center"/>
    </xf>
    <xf numFmtId="4" fontId="14" fillId="0" borderId="0" xfId="0" applyNumberFormat="1" applyFont="1" applyFill="1" applyBorder="1" applyAlignment="1" applyProtection="1"/>
    <xf numFmtId="0" fontId="14" fillId="2" borderId="1" xfId="0" applyFont="1" applyFill="1" applyBorder="1" applyProtection="1">
      <protection locked="0"/>
    </xf>
    <xf numFmtId="0" fontId="28" fillId="0" borderId="0" xfId="0" applyFont="1" applyBorder="1" applyAlignment="1" applyProtection="1">
      <alignment vertical="center"/>
    </xf>
    <xf numFmtId="3" fontId="50" fillId="2" borderId="1" xfId="0" applyNumberFormat="1" applyFont="1" applyFill="1" applyBorder="1" applyProtection="1">
      <protection locked="0"/>
    </xf>
    <xf numFmtId="0" fontId="14" fillId="0" borderId="0" xfId="0" applyFont="1" applyFill="1" applyBorder="1" applyProtection="1"/>
    <xf numFmtId="0" fontId="14" fillId="0" borderId="0" xfId="0" applyFont="1" applyFill="1" applyBorder="1" applyProtection="1"/>
    <xf numFmtId="0" fontId="45" fillId="0" borderId="0" xfId="0" applyFont="1" applyFill="1" applyBorder="1"/>
    <xf numFmtId="4" fontId="9" fillId="0" borderId="0" xfId="0" applyNumberFormat="1" applyFont="1" applyFill="1" applyBorder="1" applyProtection="1"/>
    <xf numFmtId="0" fontId="14" fillId="3" borderId="0" xfId="0" applyFont="1" applyFill="1" applyBorder="1" applyProtection="1"/>
    <xf numFmtId="0" fontId="14" fillId="0" borderId="0" xfId="0" applyFont="1" applyBorder="1"/>
    <xf numFmtId="4" fontId="16" fillId="0" borderId="0" xfId="0" applyNumberFormat="1" applyFont="1" applyFill="1" applyBorder="1" applyProtection="1"/>
    <xf numFmtId="0" fontId="16" fillId="0" borderId="0" xfId="0" applyFont="1" applyFill="1" applyBorder="1" applyProtection="1"/>
    <xf numFmtId="164" fontId="14" fillId="0" borderId="0" xfId="0" applyNumberFormat="1" applyFont="1" applyBorder="1" applyAlignment="1" applyProtection="1">
      <alignment horizontal="left"/>
    </xf>
    <xf numFmtId="3" fontId="21" fillId="0" borderId="1" xfId="0" applyNumberFormat="1" applyFont="1" applyFill="1" applyBorder="1" applyProtection="1"/>
    <xf numFmtId="0" fontId="51" fillId="0" borderId="0" xfId="0" applyFont="1" applyAlignment="1">
      <alignment vertical="top"/>
    </xf>
    <xf numFmtId="0" fontId="14" fillId="0" borderId="0" xfId="0" applyFont="1" applyFill="1" applyBorder="1" applyProtection="1"/>
    <xf numFmtId="0" fontId="45" fillId="0" borderId="0" xfId="0" applyFont="1" applyBorder="1" applyProtection="1"/>
    <xf numFmtId="164" fontId="8" fillId="0" borderId="0" xfId="0" applyNumberFormat="1" applyFont="1" applyAlignment="1" applyProtection="1">
      <alignment horizontal="right"/>
    </xf>
    <xf numFmtId="0" fontId="8" fillId="0" borderId="3" xfId="0" applyFont="1" applyBorder="1" applyAlignment="1" applyProtection="1">
      <alignment vertical="top"/>
    </xf>
    <xf numFmtId="3" fontId="8" fillId="0" borderId="0" xfId="0" applyNumberFormat="1" applyFont="1" applyFill="1" applyBorder="1" applyAlignment="1" applyProtection="1">
      <alignment horizontal="right"/>
    </xf>
    <xf numFmtId="164" fontId="0" fillId="0" borderId="0" xfId="0" applyNumberFormat="1" applyFont="1" applyFill="1" applyBorder="1" applyAlignment="1" applyProtection="1">
      <alignment horizontal="left"/>
    </xf>
    <xf numFmtId="0" fontId="8" fillId="0" borderId="0" xfId="0" applyFont="1" applyFill="1" applyBorder="1" applyAlignment="1" applyProtection="1">
      <alignment horizontal="left"/>
    </xf>
    <xf numFmtId="0" fontId="52" fillId="0" borderId="0" xfId="0" applyFont="1" applyProtection="1"/>
    <xf numFmtId="0" fontId="14" fillId="0" borderId="0" xfId="0" applyFont="1" applyFill="1" applyBorder="1" applyProtection="1"/>
    <xf numFmtId="0" fontId="54" fillId="0" borderId="0" xfId="0" applyFont="1" applyAlignment="1">
      <alignment horizontal="center" vertical="center" wrapText="1"/>
    </xf>
    <xf numFmtId="0" fontId="14" fillId="0" borderId="0" xfId="0" applyFont="1" applyAlignment="1">
      <alignment wrapText="1"/>
    </xf>
    <xf numFmtId="0" fontId="14" fillId="0" borderId="0" xfId="0" applyFont="1" applyAlignment="1" applyProtection="1"/>
    <xf numFmtId="3" fontId="23" fillId="6" borderId="2" xfId="0" applyNumberFormat="1" applyFont="1" applyFill="1" applyBorder="1" applyProtection="1">
      <protection locked="0"/>
    </xf>
    <xf numFmtId="3" fontId="4" fillId="6" borderId="1" xfId="0" applyNumberFormat="1" applyFont="1" applyFill="1" applyBorder="1" applyProtection="1">
      <protection locked="0"/>
    </xf>
    <xf numFmtId="0" fontId="55" fillId="0" borderId="0" xfId="0" applyFont="1" applyProtection="1"/>
    <xf numFmtId="4" fontId="0" fillId="0" borderId="0" xfId="0" applyNumberFormat="1" applyBorder="1" applyProtection="1"/>
    <xf numFmtId="164" fontId="0" fillId="0" borderId="0" xfId="0" applyNumberFormat="1" applyFont="1" applyBorder="1" applyAlignment="1" applyProtection="1">
      <alignment horizontal="left"/>
    </xf>
    <xf numFmtId="0" fontId="14" fillId="0" borderId="0" xfId="0" applyFont="1" applyBorder="1" applyAlignment="1" applyProtection="1">
      <alignment vertical="top"/>
    </xf>
    <xf numFmtId="0" fontId="14" fillId="0" borderId="0" xfId="0" applyFont="1" applyAlignment="1">
      <alignment horizontal="right" vertical="center"/>
    </xf>
    <xf numFmtId="164" fontId="14" fillId="0" borderId="0" xfId="0" applyNumberFormat="1" applyFont="1" applyBorder="1" applyProtection="1"/>
    <xf numFmtId="0" fontId="55" fillId="0" borderId="0" xfId="0" applyFont="1" applyBorder="1" applyProtection="1"/>
    <xf numFmtId="0" fontId="8" fillId="0" borderId="0" xfId="0" applyFont="1" applyAlignment="1" applyProtection="1"/>
    <xf numFmtId="164" fontId="21" fillId="0" borderId="0" xfId="0" applyNumberFormat="1" applyFont="1" applyProtection="1"/>
    <xf numFmtId="164" fontId="23" fillId="0" borderId="0" xfId="0" applyNumberFormat="1" applyFont="1" applyProtection="1"/>
    <xf numFmtId="0" fontId="8" fillId="0" borderId="0" xfId="0" applyFont="1" applyAlignment="1">
      <alignment vertical="center" wrapText="1"/>
    </xf>
    <xf numFmtId="4" fontId="15" fillId="0" borderId="0" xfId="0" applyNumberFormat="1" applyFont="1" applyFill="1" applyBorder="1" applyProtection="1">
      <protection locked="0"/>
    </xf>
    <xf numFmtId="164" fontId="15" fillId="0" borderId="0" xfId="0" applyNumberFormat="1" applyFont="1" applyFill="1" applyBorder="1" applyProtection="1"/>
    <xf numFmtId="4" fontId="15" fillId="0" borderId="0" xfId="0" applyNumberFormat="1" applyFont="1" applyFill="1" applyBorder="1" applyAlignment="1" applyProtection="1">
      <alignment horizontal="left"/>
    </xf>
    <xf numFmtId="167" fontId="17" fillId="0" borderId="0" xfId="0" applyNumberFormat="1" applyFont="1" applyFill="1" applyBorder="1" applyAlignment="1" applyProtection="1">
      <alignment vertical="center"/>
    </xf>
    <xf numFmtId="164" fontId="14" fillId="0" borderId="0" xfId="0" applyNumberFormat="1" applyFont="1" applyFill="1" applyBorder="1" applyAlignment="1">
      <alignment horizontal="left"/>
    </xf>
    <xf numFmtId="4" fontId="14" fillId="0" borderId="0" xfId="0" applyNumberFormat="1" applyFont="1" applyFill="1" applyBorder="1"/>
    <xf numFmtId="0" fontId="0" fillId="0" borderId="0" xfId="0" applyFill="1" applyBorder="1"/>
    <xf numFmtId="164" fontId="0" fillId="0" borderId="0" xfId="0" applyNumberFormat="1" applyFont="1" applyFill="1" applyBorder="1" applyAlignment="1">
      <alignment horizontal="left"/>
    </xf>
    <xf numFmtId="0" fontId="55" fillId="0" borderId="3" xfId="0" applyFont="1" applyBorder="1" applyAlignment="1" applyProtection="1">
      <alignment vertical="top"/>
    </xf>
    <xf numFmtId="0" fontId="30" fillId="0" borderId="0" xfId="0" applyFont="1" applyFill="1" applyBorder="1" applyAlignment="1" applyProtection="1"/>
    <xf numFmtId="0" fontId="8" fillId="0" borderId="0" xfId="0" applyFont="1" applyAlignment="1">
      <alignment vertical="top" wrapText="1"/>
    </xf>
    <xf numFmtId="0" fontId="14" fillId="0" borderId="0" xfId="0" applyFont="1" applyFill="1" applyBorder="1" applyProtection="1"/>
    <xf numFmtId="3" fontId="3" fillId="0" borderId="0" xfId="0" applyNumberFormat="1" applyFont="1" applyBorder="1" applyProtection="1"/>
    <xf numFmtId="0" fontId="26" fillId="0" borderId="0" xfId="0" applyFont="1" applyAlignment="1" applyProtection="1">
      <alignment wrapText="1"/>
    </xf>
    <xf numFmtId="0" fontId="21" fillId="0" borderId="0" xfId="2" applyFont="1" applyAlignment="1" applyProtection="1">
      <alignment wrapText="1"/>
    </xf>
    <xf numFmtId="0" fontId="53" fillId="0" borderId="0" xfId="0" applyFont="1" applyAlignment="1" applyProtection="1">
      <alignment wrapText="1"/>
    </xf>
    <xf numFmtId="0" fontId="21" fillId="0" borderId="0" xfId="0" applyFont="1" applyAlignment="1" applyProtection="1">
      <alignment wrapText="1"/>
    </xf>
    <xf numFmtId="0" fontId="1" fillId="0" borderId="0" xfId="0" applyFont="1" applyAlignment="1" applyProtection="1">
      <alignment wrapText="1"/>
    </xf>
    <xf numFmtId="0" fontId="34" fillId="0" borderId="0" xfId="0" applyFont="1" applyProtection="1"/>
    <xf numFmtId="0" fontId="11" fillId="0" borderId="0" xfId="2" applyAlignment="1" applyProtection="1">
      <protection locked="0"/>
    </xf>
    <xf numFmtId="0" fontId="11" fillId="3" borderId="0" xfId="2" applyFill="1" applyAlignment="1" applyProtection="1">
      <protection locked="0"/>
    </xf>
    <xf numFmtId="0" fontId="14" fillId="0" borderId="0" xfId="0" applyFont="1" applyAlignment="1" applyProtection="1">
      <alignment horizontal="right" vertical="center"/>
    </xf>
    <xf numFmtId="0" fontId="45" fillId="3" borderId="0" xfId="0" applyFont="1" applyFill="1" applyProtection="1"/>
    <xf numFmtId="0" fontId="45" fillId="3" borderId="0" xfId="0" applyFont="1" applyFill="1" applyAlignment="1" applyProtection="1">
      <alignment horizontal="left"/>
    </xf>
    <xf numFmtId="3" fontId="8" fillId="2" borderId="1" xfId="0" applyNumberFormat="1" applyFont="1" applyFill="1" applyBorder="1" applyAlignment="1" applyProtection="1">
      <alignment horizontal="right"/>
      <protection locked="0"/>
    </xf>
    <xf numFmtId="0" fontId="14" fillId="0" borderId="0" xfId="0" applyFont="1" applyFill="1" applyBorder="1" applyProtection="1"/>
    <xf numFmtId="164" fontId="8" fillId="0" borderId="0" xfId="0" applyNumberFormat="1" applyFont="1" applyFill="1" applyBorder="1" applyAlignment="1" applyProtection="1">
      <alignment horizontal="left"/>
    </xf>
    <xf numFmtId="0" fontId="37" fillId="5" borderId="0" xfId="0" applyFont="1" applyFill="1" applyProtection="1"/>
    <xf numFmtId="0" fontId="3" fillId="5" borderId="0" xfId="0" applyFont="1" applyFill="1" applyProtection="1"/>
    <xf numFmtId="164" fontId="3" fillId="5" borderId="0" xfId="0" applyNumberFormat="1" applyFont="1" applyFill="1" applyProtection="1"/>
    <xf numFmtId="164" fontId="4" fillId="5" borderId="0" xfId="0" applyNumberFormat="1" applyFont="1" applyFill="1" applyProtection="1"/>
    <xf numFmtId="0" fontId="3" fillId="5" borderId="0" xfId="0" applyFont="1" applyFill="1" applyAlignment="1" applyProtection="1">
      <alignment horizontal="right"/>
    </xf>
    <xf numFmtId="0" fontId="3" fillId="5" borderId="0" xfId="0" applyFont="1" applyFill="1" applyAlignment="1" applyProtection="1">
      <alignment horizontal="left"/>
    </xf>
    <xf numFmtId="0" fontId="37" fillId="5" borderId="0" xfId="0" applyFont="1" applyFill="1" applyAlignment="1" applyProtection="1">
      <alignment horizontal="right"/>
    </xf>
    <xf numFmtId="0" fontId="37" fillId="5" borderId="0" xfId="0" applyFont="1" applyFill="1" applyAlignment="1" applyProtection="1">
      <alignment horizontal="left"/>
    </xf>
    <xf numFmtId="0" fontId="18" fillId="5" borderId="0" xfId="0" applyFont="1" applyFill="1"/>
    <xf numFmtId="0" fontId="1" fillId="7" borderId="0" xfId="0" applyFont="1" applyFill="1" applyAlignment="1">
      <alignment vertical="top" wrapText="1"/>
    </xf>
    <xf numFmtId="0" fontId="21" fillId="0" borderId="0" xfId="0" applyFont="1" applyAlignment="1">
      <alignment vertical="center" wrapText="1"/>
    </xf>
    <xf numFmtId="0" fontId="21" fillId="0" borderId="0" xfId="0" applyFont="1" applyAlignment="1">
      <alignment vertical="top" wrapText="1"/>
    </xf>
    <xf numFmtId="0" fontId="1" fillId="0" borderId="0" xfId="0" applyFont="1" applyAlignment="1">
      <alignment wrapText="1"/>
    </xf>
    <xf numFmtId="0" fontId="1" fillId="0" borderId="0" xfId="0" applyFont="1" applyAlignment="1">
      <alignment horizontal="left" vertical="center" wrapText="1" indent="5"/>
    </xf>
    <xf numFmtId="0" fontId="1" fillId="0" borderId="0" xfId="0" applyFont="1" applyAlignment="1">
      <alignment horizontal="left" indent="5"/>
    </xf>
    <xf numFmtId="0" fontId="1" fillId="0" borderId="0" xfId="0" applyFont="1"/>
    <xf numFmtId="0" fontId="21" fillId="8" borderId="0" xfId="0" applyFont="1" applyFill="1" applyAlignment="1">
      <alignment vertical="top" wrapText="1"/>
    </xf>
    <xf numFmtId="0" fontId="4" fillId="9" borderId="0" xfId="0" applyFont="1" applyFill="1" applyAlignment="1">
      <alignment horizontal="left" vertical="top" wrapText="1"/>
    </xf>
    <xf numFmtId="4" fontId="15" fillId="2" borderId="1" xfId="0" applyNumberFormat="1" applyFont="1" applyFill="1" applyBorder="1" applyAlignment="1" applyProtection="1">
      <alignment vertical="center"/>
      <protection locked="0"/>
    </xf>
    <xf numFmtId="0" fontId="15" fillId="2" borderId="1" xfId="0" applyFont="1" applyFill="1" applyBorder="1" applyAlignment="1" applyProtection="1">
      <protection locked="0"/>
    </xf>
    <xf numFmtId="4" fontId="9" fillId="0" borderId="1" xfId="0" applyNumberFormat="1" applyFont="1" applyFill="1" applyBorder="1" applyProtection="1"/>
    <xf numFmtId="0" fontId="15" fillId="2" borderId="1" xfId="0" applyFont="1" applyFill="1" applyBorder="1" applyProtection="1">
      <protection locked="0"/>
    </xf>
    <xf numFmtId="164" fontId="8" fillId="10" borderId="1" xfId="0" applyNumberFormat="1" applyFont="1" applyFill="1" applyBorder="1" applyAlignment="1" applyProtection="1">
      <alignment horizontal="left"/>
      <protection locked="0"/>
    </xf>
    <xf numFmtId="0" fontId="8" fillId="10" borderId="1" xfId="0" applyFont="1" applyFill="1" applyBorder="1" applyAlignment="1" applyProtection="1">
      <alignment horizontal="left"/>
      <protection locked="0"/>
    </xf>
    <xf numFmtId="4" fontId="9" fillId="11" borderId="1" xfId="0" applyNumberFormat="1" applyFont="1" applyFill="1" applyBorder="1" applyProtection="1"/>
    <xf numFmtId="4" fontId="9" fillId="9" borderId="1" xfId="0" applyNumberFormat="1" applyFont="1" applyFill="1" applyBorder="1" applyProtection="1"/>
    <xf numFmtId="0" fontId="28" fillId="0" borderId="0" xfId="0" applyFont="1" applyFill="1" applyBorder="1" applyAlignment="1">
      <alignment wrapText="1"/>
    </xf>
    <xf numFmtId="0" fontId="31" fillId="0" borderId="0" xfId="0" applyFont="1" applyFill="1" applyBorder="1" applyProtection="1"/>
    <xf numFmtId="0" fontId="0" fillId="5" borderId="0" xfId="0" applyFill="1" applyBorder="1" applyProtection="1"/>
    <xf numFmtId="0" fontId="1" fillId="10" borderId="0" xfId="0" applyFont="1" applyFill="1" applyAlignment="1">
      <alignment vertical="top" wrapText="1"/>
    </xf>
    <xf numFmtId="0" fontId="64" fillId="0" borderId="0" xfId="2" applyFont="1" applyAlignment="1" applyProtection="1">
      <protection locked="0"/>
    </xf>
    <xf numFmtId="0" fontId="14" fillId="0" borderId="0" xfId="0" applyFont="1" applyAlignment="1">
      <alignment horizontal="left" wrapText="1"/>
    </xf>
    <xf numFmtId="0" fontId="14" fillId="0" borderId="0" xfId="0" applyFont="1" applyAlignment="1">
      <alignment wrapText="1"/>
    </xf>
    <xf numFmtId="0" fontId="42" fillId="0" borderId="4" xfId="0" applyFont="1" applyBorder="1" applyAlignment="1">
      <alignment vertical="center" wrapText="1"/>
    </xf>
    <xf numFmtId="0" fontId="42" fillId="0" borderId="8" xfId="0" applyFont="1" applyBorder="1" applyAlignment="1">
      <alignment vertical="center" wrapText="1"/>
    </xf>
    <xf numFmtId="0" fontId="42" fillId="0" borderId="5" xfId="0" applyFont="1" applyBorder="1" applyAlignment="1">
      <alignment vertical="center" wrapText="1"/>
    </xf>
    <xf numFmtId="0" fontId="42" fillId="0" borderId="4" xfId="0" applyFont="1" applyBorder="1" applyAlignment="1">
      <alignment horizontal="center" vertical="center" wrapText="1"/>
    </xf>
    <xf numFmtId="0" fontId="42" fillId="0" borderId="5" xfId="0" applyFont="1" applyBorder="1" applyAlignment="1">
      <alignment horizontal="center" vertical="center" wrapText="1"/>
    </xf>
    <xf numFmtId="0" fontId="24" fillId="0" borderId="0" xfId="2" applyFont="1" applyAlignment="1" applyProtection="1">
      <protection locked="0"/>
    </xf>
    <xf numFmtId="164" fontId="17" fillId="5" borderId="0" xfId="0" applyNumberFormat="1" applyFont="1" applyFill="1" applyAlignment="1" applyProtection="1">
      <alignment horizontal="right"/>
    </xf>
    <xf numFmtId="0" fontId="17" fillId="5" borderId="0" xfId="0" applyFont="1" applyFill="1" applyAlignment="1" applyProtection="1">
      <alignment horizontal="right"/>
    </xf>
    <xf numFmtId="164" fontId="17" fillId="5" borderId="0" xfId="0" applyNumberFormat="1" applyFont="1" applyFill="1" applyAlignment="1" applyProtection="1">
      <alignment horizontal="left"/>
    </xf>
    <xf numFmtId="0" fontId="17" fillId="5" borderId="0" xfId="0" applyFont="1" applyFill="1" applyAlignment="1" applyProtection="1">
      <alignment horizontal="left"/>
    </xf>
    <xf numFmtId="0" fontId="17" fillId="5" borderId="0" xfId="0" applyFont="1" applyFill="1" applyAlignment="1" applyProtection="1">
      <alignment horizontal="center"/>
    </xf>
  </cellXfs>
  <cellStyles count="4">
    <cellStyle name="Euro" xfId="3"/>
    <cellStyle name="Link" xfId="2" builtinId="8"/>
    <cellStyle name="Standard" xfId="0" builtinId="0"/>
    <cellStyle name="Standard 2" xfId="1"/>
  </cellStyles>
  <dxfs count="26">
    <dxf>
      <font>
        <b/>
        <i val="0"/>
        <color auto="1"/>
      </font>
      <fill>
        <patternFill>
          <bgColor rgb="FF00B050"/>
        </patternFill>
      </fill>
    </dxf>
    <dxf>
      <font>
        <color theme="0"/>
      </font>
      <fill>
        <patternFill patternType="solid">
          <fgColor theme="0"/>
          <bgColor theme="0"/>
        </patternFill>
      </fill>
      <border>
        <left/>
        <right style="thin">
          <color auto="1"/>
        </right>
        <top/>
        <bottom/>
      </border>
    </dxf>
    <dxf>
      <font>
        <color theme="0"/>
      </font>
      <fill>
        <patternFill patternType="solid">
          <fgColor theme="0"/>
          <bgColor theme="0"/>
        </patternFill>
      </fill>
      <border>
        <left style="thin">
          <color auto="1"/>
        </left>
        <right style="thin">
          <color auto="1"/>
        </right>
        <top style="thin">
          <color auto="1"/>
        </top>
        <bottom style="thin">
          <color auto="1"/>
        </bottom>
      </border>
    </dxf>
    <dxf>
      <font>
        <color theme="0"/>
      </font>
      <fill>
        <patternFill patternType="solid">
          <fgColor theme="0"/>
          <bgColor theme="0"/>
        </patternFill>
      </fill>
      <border>
        <left/>
        <right/>
        <top/>
        <bottom/>
      </border>
    </dxf>
    <dxf>
      <font>
        <b/>
        <i val="0"/>
        <color auto="1"/>
      </font>
      <fill>
        <patternFill>
          <bgColor rgb="FF00B050"/>
        </patternFill>
      </fill>
    </dxf>
    <dxf>
      <fill>
        <patternFill>
          <bgColor rgb="FFFF0000"/>
        </patternFill>
      </fill>
    </dxf>
    <dxf>
      <font>
        <color theme="0"/>
      </font>
      <fill>
        <patternFill patternType="solid">
          <fgColor theme="0"/>
          <bgColor theme="0"/>
        </patternFill>
      </fill>
      <border>
        <left/>
        <right style="thin">
          <color auto="1"/>
        </right>
        <top/>
        <bottom/>
      </border>
    </dxf>
    <dxf>
      <font>
        <color theme="0"/>
      </font>
      <fill>
        <patternFill patternType="solid">
          <fgColor theme="0"/>
          <bgColor theme="0"/>
        </patternFill>
      </fill>
      <border>
        <left style="thin">
          <color auto="1"/>
        </left>
        <right style="thin">
          <color auto="1"/>
        </right>
        <top style="thin">
          <color auto="1"/>
        </top>
        <bottom style="thin">
          <color auto="1"/>
        </bottom>
      </border>
    </dxf>
    <dxf>
      <font>
        <color theme="0"/>
      </font>
      <fill>
        <patternFill patternType="solid">
          <fgColor theme="0"/>
          <bgColor theme="0"/>
        </patternFill>
      </fill>
      <border>
        <left/>
        <right/>
        <top/>
        <bottom/>
      </border>
    </dxf>
    <dxf>
      <font>
        <b/>
        <i val="0"/>
        <color auto="1"/>
      </font>
      <fill>
        <patternFill>
          <bgColor rgb="FF00B050"/>
        </patternFill>
      </fill>
    </dxf>
    <dxf>
      <fill>
        <patternFill>
          <bgColor rgb="FFFF0000"/>
        </patternFill>
      </fill>
    </dxf>
    <dxf>
      <font>
        <color theme="0"/>
      </font>
      <fill>
        <patternFill patternType="solid">
          <fgColor theme="0"/>
          <bgColor theme="0"/>
        </patternFill>
      </fill>
      <border>
        <left/>
        <right style="thin">
          <color auto="1"/>
        </right>
        <top/>
        <bottom/>
      </border>
    </dxf>
    <dxf>
      <font>
        <color theme="0"/>
      </font>
      <fill>
        <patternFill patternType="solid">
          <fgColor theme="0"/>
          <bgColor theme="0"/>
        </patternFill>
      </fill>
      <border>
        <left style="thin">
          <color auto="1"/>
        </left>
        <right style="thin">
          <color auto="1"/>
        </right>
        <top style="thin">
          <color auto="1"/>
        </top>
        <bottom style="thin">
          <color auto="1"/>
        </bottom>
      </border>
    </dxf>
    <dxf>
      <font>
        <color theme="0"/>
      </font>
      <fill>
        <patternFill patternType="solid">
          <fgColor theme="0"/>
          <bgColor theme="0"/>
        </patternFill>
      </fill>
      <border>
        <left/>
        <right/>
        <top/>
        <bottom/>
      </border>
    </dxf>
    <dxf>
      <font>
        <b/>
        <i val="0"/>
        <color auto="1"/>
      </font>
      <fill>
        <patternFill>
          <bgColor rgb="FF00B050"/>
        </patternFill>
      </fill>
    </dxf>
    <dxf>
      <fill>
        <patternFill>
          <bgColor rgb="FFFF0000"/>
        </patternFill>
      </fill>
    </dxf>
    <dxf>
      <font>
        <b/>
        <i val="0"/>
        <color auto="1"/>
      </font>
      <fill>
        <patternFill>
          <bgColor rgb="FF00B050"/>
        </patternFill>
      </fill>
    </dxf>
    <dxf>
      <font>
        <b/>
        <i val="0"/>
        <color auto="1"/>
      </font>
      <fill>
        <patternFill>
          <bgColor rgb="FF00B050"/>
        </patternFill>
      </fill>
    </dxf>
    <dxf>
      <fill>
        <patternFill>
          <bgColor rgb="FFFF0000"/>
        </patternFill>
      </fill>
    </dxf>
    <dxf>
      <font>
        <color rgb="FF9C0006"/>
      </font>
      <fill>
        <patternFill>
          <fgColor rgb="FFFFC7CE"/>
          <bgColor rgb="FFFFC7CE"/>
        </patternFill>
      </fill>
    </dxf>
    <dxf>
      <font>
        <b/>
        <i val="0"/>
        <color rgb="FF245818"/>
      </font>
      <fill>
        <patternFill>
          <bgColor rgb="FF92D050"/>
        </patternFill>
      </fill>
    </dxf>
    <dxf>
      <font>
        <color rgb="FF9C0006"/>
      </font>
      <fill>
        <patternFill>
          <bgColor rgb="FFFFC7CE"/>
        </patternFill>
      </fill>
    </dxf>
    <dxf>
      <font>
        <b/>
        <i val="0"/>
        <color rgb="FF245818"/>
      </font>
      <fill>
        <patternFill>
          <bgColor rgb="FF92D050"/>
        </patternFill>
      </fill>
    </dxf>
    <dxf>
      <font>
        <color rgb="FF9C0006"/>
      </font>
      <fill>
        <patternFill>
          <bgColor rgb="FFFFC7CE"/>
        </patternFill>
      </fill>
    </dxf>
    <dxf>
      <fill>
        <patternFill>
          <bgColor rgb="FFFFFF00"/>
        </patternFill>
      </fill>
    </dxf>
    <dxf>
      <font>
        <color rgb="FF245818"/>
      </font>
      <fill>
        <patternFill>
          <bgColor rgb="FF92D050"/>
        </patternFill>
      </fill>
    </dxf>
  </dxfs>
  <tableStyles count="0" defaultTableStyle="TableStyleMedium9" defaultPivotStyle="PivotStyleLight16"/>
  <colors>
    <mruColors>
      <color rgb="FFFFFFCC"/>
      <color rgb="FFFFFF99"/>
      <color rgb="FFFEE476"/>
      <color rgb="FFFDD62F"/>
      <color rgb="FFEEB2AC"/>
      <color rgb="FFF9B5B5"/>
      <color rgb="FF245818"/>
      <color rgb="FFFFC7CE"/>
      <color rgb="FF9C0006"/>
      <color rgb="FFA02A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hyperlink" Target="http://www.iwu.de/fileadmin/user_upload/dateien/energie/sonstiges/2004-11_dena-IWU_ArbeitshilfeEnergiepass.pdf" TargetMode="External"/><Relationship Id="rId1" Type="http://schemas.openxmlformats.org/officeDocument/2006/relationships/printerSettings" Target="../printerSettings/printerSettings1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2.xml.rels><?xml version="1.0" encoding="UTF-8" standalone="yes"?>
<Relationships xmlns="http://schemas.openxmlformats.org/package/2006/relationships"><Relationship Id="rId3" Type="http://schemas.openxmlformats.org/officeDocument/2006/relationships/hyperlink" Target="http://www.altbaukonstruktionen.de/" TargetMode="External"/><Relationship Id="rId2" Type="http://schemas.openxmlformats.org/officeDocument/2006/relationships/hyperlink" Target="http://www.zub-systems.de/files/downloads/Deutschlandkarte-2009-10.pdf" TargetMode="External"/><Relationship Id="rId1" Type="http://schemas.openxmlformats.org/officeDocument/2006/relationships/printerSettings" Target="../printerSettings/printerSettings20.bin"/><Relationship Id="rId5" Type="http://schemas.openxmlformats.org/officeDocument/2006/relationships/printerSettings" Target="../printerSettings/printerSettings21.bin"/><Relationship Id="rId4" Type="http://schemas.openxmlformats.org/officeDocument/2006/relationships/hyperlink" Target="https://www.bbsr-geg.bund.de/GEGPortal/DE/ErgaenzendeRegelungen/Bekanntmachungen/Bestandsberechnungen/Bekanntmachungen-node.html"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iwu.de/publikationen/fachinformationen/energiebilanzen/" TargetMode="External"/><Relationship Id="rId2" Type="http://schemas.openxmlformats.org/officeDocument/2006/relationships/hyperlink" Target="https://www.bbsr-geg.bund.de/GEGPortal/DE/ErgaenzendeRegelungen/Bekanntmachungen/Bestandsberechnungen/Download/WGDatenaufnahmeGEG.pdf?__blob=publicationFile&amp;v=1" TargetMode="External"/><Relationship Id="rId1" Type="http://schemas.openxmlformats.org/officeDocument/2006/relationships/printerSettings" Target="../printerSettings/printerSettings3.bin"/><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https://www.stmb.bayern.de/assets/stmi/buw/staedtebaufoerderung/beiblatt_geb%C3%A4udesanierung.pdf" TargetMode="External"/><Relationship Id="rId1" Type="http://schemas.openxmlformats.org/officeDocument/2006/relationships/hyperlink" Target="https://www.stmb.bayern.de/assets/stmi/buw/staedtebaufoerderung/beiblatt_kommunales_fassadenprogramm.pdf"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www.stmb.bayern.de/assets/stmi/buw/staedtebaufoerderung/beiblatt_geb%C3%A4udesanierung.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dimension ref="A1:F28"/>
  <sheetViews>
    <sheetView showGridLines="0" tabSelected="1" zoomScaleNormal="100" workbookViewId="0">
      <selection activeCell="D5" sqref="D5"/>
    </sheetView>
  </sheetViews>
  <sheetFormatPr baseColWidth="10" defaultRowHeight="14.4" x14ac:dyDescent="0.3"/>
  <cols>
    <col min="2" max="2" width="101" style="30" customWidth="1"/>
  </cols>
  <sheetData>
    <row r="1" spans="1:6" ht="27" customHeight="1" x14ac:dyDescent="0.3">
      <c r="B1" s="223" t="s">
        <v>149</v>
      </c>
    </row>
    <row r="2" spans="1:6" s="1" customFormat="1" ht="100.2" customHeight="1" x14ac:dyDescent="0.3">
      <c r="A2" s="3"/>
      <c r="B2" s="185" t="s">
        <v>204</v>
      </c>
    </row>
    <row r="3" spans="1:6" ht="9.6" customHeight="1" x14ac:dyDescent="0.3">
      <c r="A3" s="2"/>
      <c r="B3" s="35"/>
      <c r="E3" s="186"/>
      <c r="F3" s="2"/>
    </row>
    <row r="4" spans="1:6" ht="17.399999999999999" x14ac:dyDescent="0.3">
      <c r="A4" s="2"/>
      <c r="B4" s="33" t="s">
        <v>150</v>
      </c>
    </row>
    <row r="5" spans="1:6" ht="16.2" x14ac:dyDescent="0.35">
      <c r="A5" s="2"/>
      <c r="B5" s="281" t="s">
        <v>216</v>
      </c>
    </row>
    <row r="6" spans="1:6" ht="7.2" customHeight="1" x14ac:dyDescent="0.3">
      <c r="A6" s="2"/>
      <c r="B6" s="4"/>
    </row>
    <row r="7" spans="1:6" ht="27.6" x14ac:dyDescent="0.3">
      <c r="A7" s="2"/>
      <c r="B7" s="279" t="s">
        <v>214</v>
      </c>
    </row>
    <row r="8" spans="1:6" x14ac:dyDescent="0.3">
      <c r="A8" s="2"/>
      <c r="B8" s="280" t="s">
        <v>215</v>
      </c>
    </row>
    <row r="9" spans="1:6" ht="7.2" customHeight="1" x14ac:dyDescent="0.3">
      <c r="A9" s="2"/>
      <c r="B9" s="249"/>
    </row>
    <row r="10" spans="1:6" ht="58.2" x14ac:dyDescent="0.3">
      <c r="A10" s="2"/>
      <c r="B10" s="278" t="s">
        <v>213</v>
      </c>
    </row>
    <row r="11" spans="1:6" ht="7.2" customHeight="1" x14ac:dyDescent="0.3">
      <c r="A11" s="2"/>
      <c r="B11" s="224"/>
    </row>
    <row r="12" spans="1:6" ht="38.25" customHeight="1" x14ac:dyDescent="0.3">
      <c r="A12" s="2"/>
      <c r="B12" s="277" t="s">
        <v>212</v>
      </c>
    </row>
    <row r="13" spans="1:6" ht="7.2" customHeight="1" x14ac:dyDescent="0.3">
      <c r="A13" s="2"/>
      <c r="B13" s="249"/>
    </row>
    <row r="14" spans="1:6" ht="32.4" customHeight="1" x14ac:dyDescent="0.3">
      <c r="A14" s="2"/>
      <c r="B14" s="128" t="s">
        <v>151</v>
      </c>
    </row>
    <row r="15" spans="1:6" ht="7.2" customHeight="1" x14ac:dyDescent="0.3">
      <c r="A15" s="2"/>
      <c r="B15" s="128"/>
    </row>
    <row r="16" spans="1:6" ht="22.95" customHeight="1" x14ac:dyDescent="0.3">
      <c r="B16" s="33" t="s">
        <v>152</v>
      </c>
      <c r="E16" s="101"/>
    </row>
    <row r="17" spans="2:2" ht="33.6" customHeight="1" x14ac:dyDescent="0.3">
      <c r="B17" s="295" t="s">
        <v>248</v>
      </c>
    </row>
    <row r="18" spans="2:2" s="187" customFormat="1" ht="7.2" customHeight="1" x14ac:dyDescent="0.3">
      <c r="B18" s="176"/>
    </row>
    <row r="19" spans="2:2" s="187" customFormat="1" ht="60.75" customHeight="1" x14ac:dyDescent="0.3">
      <c r="B19" s="275" t="s">
        <v>249</v>
      </c>
    </row>
    <row r="20" spans="2:2" ht="7.2" customHeight="1" x14ac:dyDescent="0.3">
      <c r="B20" s="176"/>
    </row>
    <row r="21" spans="2:2" ht="99" x14ac:dyDescent="0.3">
      <c r="B21" s="282" t="s">
        <v>254</v>
      </c>
    </row>
    <row r="22" spans="2:2" ht="7.2" customHeight="1" x14ac:dyDescent="0.3">
      <c r="B22" s="38"/>
    </row>
    <row r="23" spans="2:2" ht="71.400000000000006" x14ac:dyDescent="0.3">
      <c r="B23" s="283" t="s">
        <v>255</v>
      </c>
    </row>
    <row r="24" spans="2:2" ht="7.2" customHeight="1" x14ac:dyDescent="0.3"/>
    <row r="25" spans="2:2" ht="20.399999999999999" customHeight="1" x14ac:dyDescent="0.3">
      <c r="B25" s="33" t="s">
        <v>153</v>
      </c>
    </row>
    <row r="26" spans="2:2" ht="58.5" customHeight="1" x14ac:dyDescent="0.3">
      <c r="B26" s="276" t="s">
        <v>166</v>
      </c>
    </row>
    <row r="27" spans="2:2" ht="7.2" customHeight="1" x14ac:dyDescent="0.3">
      <c r="B27" s="238"/>
    </row>
    <row r="28" spans="2:2" ht="33" customHeight="1" x14ac:dyDescent="0.3">
      <c r="B28" s="176" t="s">
        <v>211</v>
      </c>
    </row>
  </sheetData>
  <sheetProtection algorithmName="SHA-512" hashValue="9cj18Vhh8RpW6Jj7y8/NkN5Pd9WKFam/5ckLDijE1FbX9GukOPij450X9HgItSCuMV2/YBLwr5flucO/vXqaAA==" saltValue="4ob6Z9oecfi6gi1HipCkIA==" spinCount="100000" sheet="1" selectLockedCells="1"/>
  <customSheetViews>
    <customSheetView guid="{9D84F4CB-A17A-46E3-B9A5-A9FF93BD3E99}" scale="82" showGridLines="0">
      <selection activeCell="B37" sqref="B37"/>
      <pageMargins left="0.7" right="0.7" top="0.78740157499999996" bottom="0.78740157499999996" header="0.3" footer="0.3"/>
      <pageSetup paperSize="9" orientation="portrait" r:id="rId1"/>
    </customSheetView>
  </customSheetViews>
  <pageMargins left="0.7" right="0.7" top="0.78740157499999996" bottom="0.78740157499999996" header="0.3" footer="0.3"/>
  <pageSetup paperSize="9"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
  <dimension ref="C1:P33"/>
  <sheetViews>
    <sheetView zoomScaleNormal="100" workbookViewId="0">
      <selection activeCell="H23" sqref="H23"/>
    </sheetView>
  </sheetViews>
  <sheetFormatPr baseColWidth="10" defaultColWidth="11.44140625" defaultRowHeight="14.4" x14ac:dyDescent="0.3"/>
  <cols>
    <col min="1" max="2" width="11.44140625" style="2"/>
    <col min="3" max="3" width="70.6640625" style="2" customWidth="1"/>
    <col min="4" max="4" width="21.33203125" style="2" customWidth="1"/>
    <col min="5" max="7" width="11.44140625" style="2"/>
    <col min="8" max="8" width="56.88671875" style="2" bestFit="1" customWidth="1"/>
    <col min="9" max="11" width="21.6640625" style="29" customWidth="1"/>
    <col min="12" max="14" width="26.5546875" style="2" customWidth="1"/>
    <col min="15" max="16" width="21.6640625" style="2" customWidth="1"/>
    <col min="17" max="16384" width="11.44140625" style="2"/>
  </cols>
  <sheetData>
    <row r="1" spans="3:16" x14ac:dyDescent="0.3">
      <c r="H1" s="68" t="s">
        <v>34</v>
      </c>
    </row>
    <row r="3" spans="3:16" ht="60.6" x14ac:dyDescent="0.3">
      <c r="C3" s="102" t="s">
        <v>32</v>
      </c>
      <c r="D3" s="102" t="s">
        <v>31</v>
      </c>
      <c r="E3" s="102" t="s">
        <v>33</v>
      </c>
      <c r="H3" s="103" t="s">
        <v>71</v>
      </c>
      <c r="I3" s="117" t="s">
        <v>89</v>
      </c>
      <c r="J3" s="104" t="s">
        <v>72</v>
      </c>
      <c r="K3" s="104" t="s">
        <v>73</v>
      </c>
      <c r="L3" s="104" t="s">
        <v>90</v>
      </c>
      <c r="M3" s="104" t="s">
        <v>88</v>
      </c>
      <c r="N3" s="104" t="s">
        <v>91</v>
      </c>
      <c r="O3" s="104" t="s">
        <v>87</v>
      </c>
      <c r="P3" s="104" t="s">
        <v>86</v>
      </c>
    </row>
    <row r="4" spans="3:16" x14ac:dyDescent="0.3">
      <c r="C4" s="2" t="s">
        <v>22</v>
      </c>
      <c r="D4" s="2">
        <v>1.6</v>
      </c>
      <c r="E4" s="2">
        <v>0.6</v>
      </c>
      <c r="H4" s="77" t="s">
        <v>80</v>
      </c>
      <c r="I4" s="29">
        <v>1.1499999999999999</v>
      </c>
      <c r="J4" s="115">
        <v>1.1000000000000001</v>
      </c>
      <c r="K4" s="115">
        <v>1.3</v>
      </c>
      <c r="L4" s="122">
        <f>ROUND(N4/M4,1)</f>
        <v>10.7</v>
      </c>
      <c r="M4" s="29">
        <v>1.1100000000000001</v>
      </c>
      <c r="N4" s="116">
        <v>11.84</v>
      </c>
      <c r="O4" s="122">
        <v>5</v>
      </c>
      <c r="P4" s="122">
        <v>20</v>
      </c>
    </row>
    <row r="5" spans="3:16" x14ac:dyDescent="0.3">
      <c r="C5" s="2" t="s">
        <v>23</v>
      </c>
      <c r="D5" s="2">
        <v>3</v>
      </c>
      <c r="E5" s="2">
        <v>0.76</v>
      </c>
      <c r="H5" s="77" t="s">
        <v>81</v>
      </c>
      <c r="I5" s="29">
        <v>1.1499999999999999</v>
      </c>
      <c r="J5" s="115">
        <v>1.1000000000000001</v>
      </c>
      <c r="K5" s="115">
        <v>1.3</v>
      </c>
      <c r="L5" s="122">
        <f t="shared" ref="L5:L15" si="0">ROUND(N5/M5,1)</f>
        <v>14.1</v>
      </c>
      <c r="M5" s="29">
        <v>1.0900000000000001</v>
      </c>
      <c r="N5" s="116">
        <f>N4*1.3</f>
        <v>15.391999999999999</v>
      </c>
      <c r="O5" s="123">
        <v>8</v>
      </c>
      <c r="P5" s="123">
        <v>25</v>
      </c>
    </row>
    <row r="6" spans="3:16" x14ac:dyDescent="0.3">
      <c r="C6" s="2" t="s">
        <v>24</v>
      </c>
      <c r="D6" s="2">
        <v>3</v>
      </c>
      <c r="E6" s="2">
        <v>0.76</v>
      </c>
      <c r="H6" s="77" t="s">
        <v>82</v>
      </c>
      <c r="I6" s="29">
        <v>1.1499999999999999</v>
      </c>
      <c r="J6" s="115">
        <v>1.1000000000000001</v>
      </c>
      <c r="K6" s="115">
        <v>1.3</v>
      </c>
      <c r="L6" s="122">
        <f t="shared" si="0"/>
        <v>7.3</v>
      </c>
      <c r="M6" s="29">
        <v>1.08</v>
      </c>
      <c r="N6" s="116">
        <v>7.89</v>
      </c>
      <c r="O6" s="122">
        <v>5</v>
      </c>
      <c r="P6" s="122">
        <v>12</v>
      </c>
    </row>
    <row r="7" spans="3:16" x14ac:dyDescent="0.3">
      <c r="C7" s="2" t="s">
        <v>21</v>
      </c>
      <c r="D7" s="2">
        <v>2.7</v>
      </c>
      <c r="E7" s="2">
        <v>0.76</v>
      </c>
      <c r="H7" s="77" t="s">
        <v>79</v>
      </c>
      <c r="I7" s="29">
        <v>1.1499999999999999</v>
      </c>
      <c r="J7" s="115">
        <v>1.1000000000000001</v>
      </c>
      <c r="K7" s="115">
        <v>1.3</v>
      </c>
      <c r="L7" s="122">
        <f t="shared" si="0"/>
        <v>9</v>
      </c>
      <c r="M7" s="29">
        <v>1.06</v>
      </c>
      <c r="N7" s="116">
        <v>9.56</v>
      </c>
      <c r="O7" s="122">
        <v>5</v>
      </c>
      <c r="P7" s="122">
        <v>20</v>
      </c>
    </row>
    <row r="8" spans="3:16" x14ac:dyDescent="0.3">
      <c r="C8" s="2" t="s">
        <v>18</v>
      </c>
      <c r="D8" s="2">
        <v>5</v>
      </c>
      <c r="E8" s="2">
        <v>0.86</v>
      </c>
      <c r="H8" s="77" t="s">
        <v>75</v>
      </c>
      <c r="I8" s="29">
        <v>1.21</v>
      </c>
      <c r="J8" s="115">
        <v>1.1499999999999999</v>
      </c>
      <c r="K8" s="115">
        <v>1.4</v>
      </c>
      <c r="L8" s="122">
        <f t="shared" si="0"/>
        <v>10.7</v>
      </c>
      <c r="M8" s="29">
        <v>1.1100000000000001</v>
      </c>
      <c r="N8" s="116">
        <f>N4</f>
        <v>11.84</v>
      </c>
      <c r="O8" s="122">
        <f t="shared" ref="O8:P11" si="1">O4</f>
        <v>5</v>
      </c>
      <c r="P8" s="122">
        <f t="shared" si="1"/>
        <v>20</v>
      </c>
    </row>
    <row r="9" spans="3:16" x14ac:dyDescent="0.3">
      <c r="C9" s="2" t="s">
        <v>19</v>
      </c>
      <c r="D9" s="2">
        <v>2.7</v>
      </c>
      <c r="E9" s="2">
        <v>0.76</v>
      </c>
      <c r="H9" s="77" t="s">
        <v>77</v>
      </c>
      <c r="I9" s="29">
        <v>1.21</v>
      </c>
      <c r="J9" s="115">
        <v>1.1499999999999999</v>
      </c>
      <c r="K9" s="115">
        <v>1.4</v>
      </c>
      <c r="L9" s="122">
        <f t="shared" si="0"/>
        <v>14.1</v>
      </c>
      <c r="M9" s="29">
        <v>1.0900000000000001</v>
      </c>
      <c r="N9" s="116">
        <f>N5</f>
        <v>15.391999999999999</v>
      </c>
      <c r="O9" s="123">
        <f t="shared" si="1"/>
        <v>8</v>
      </c>
      <c r="P9" s="123">
        <f t="shared" si="1"/>
        <v>25</v>
      </c>
    </row>
    <row r="10" spans="3:16" x14ac:dyDescent="0.3">
      <c r="C10" s="2" t="s">
        <v>20</v>
      </c>
      <c r="D10" s="2">
        <v>2.7</v>
      </c>
      <c r="E10" s="2">
        <v>0.76</v>
      </c>
      <c r="H10" s="77" t="s">
        <v>76</v>
      </c>
      <c r="I10" s="29">
        <v>1.21</v>
      </c>
      <c r="J10" s="115">
        <v>1.1499999999999999</v>
      </c>
      <c r="K10" s="115">
        <v>1.4</v>
      </c>
      <c r="L10" s="122">
        <f t="shared" si="0"/>
        <v>7.3</v>
      </c>
      <c r="M10" s="29">
        <v>1.08</v>
      </c>
      <c r="N10" s="116">
        <f t="shared" ref="N10:N11" si="2">N6</f>
        <v>7.89</v>
      </c>
      <c r="O10" s="122">
        <f t="shared" si="1"/>
        <v>5</v>
      </c>
      <c r="P10" s="122">
        <f t="shared" si="1"/>
        <v>12</v>
      </c>
    </row>
    <row r="11" spans="3:16" x14ac:dyDescent="0.3">
      <c r="H11" s="77" t="s">
        <v>78</v>
      </c>
      <c r="I11" s="29">
        <v>1.21</v>
      </c>
      <c r="J11" s="115">
        <v>1.1499999999999999</v>
      </c>
      <c r="K11" s="115">
        <v>1.4</v>
      </c>
      <c r="L11" s="122">
        <f t="shared" si="0"/>
        <v>9</v>
      </c>
      <c r="M11" s="29">
        <v>1.06</v>
      </c>
      <c r="N11" s="116">
        <f t="shared" si="2"/>
        <v>9.56</v>
      </c>
      <c r="O11" s="122">
        <f t="shared" si="1"/>
        <v>5</v>
      </c>
      <c r="P11" s="122">
        <f t="shared" si="1"/>
        <v>20</v>
      </c>
    </row>
    <row r="12" spans="3:16" x14ac:dyDescent="0.3">
      <c r="C12" s="2" t="s">
        <v>25</v>
      </c>
      <c r="D12" s="2">
        <v>3</v>
      </c>
      <c r="E12" s="2">
        <v>0.76</v>
      </c>
      <c r="H12" s="77" t="s">
        <v>85</v>
      </c>
      <c r="I12" s="29">
        <v>0.52</v>
      </c>
      <c r="J12" s="115">
        <v>0.45</v>
      </c>
      <c r="K12" s="115">
        <v>0.65</v>
      </c>
      <c r="L12" s="122">
        <f t="shared" si="0"/>
        <v>25</v>
      </c>
      <c r="M12" s="29">
        <v>1</v>
      </c>
      <c r="N12" s="116">
        <f>25</f>
        <v>25</v>
      </c>
      <c r="O12" s="122">
        <v>20</v>
      </c>
      <c r="P12" s="122">
        <v>40</v>
      </c>
    </row>
    <row r="13" spans="3:16" x14ac:dyDescent="0.3">
      <c r="C13" s="2" t="s">
        <v>26</v>
      </c>
      <c r="D13" s="2">
        <v>1.9</v>
      </c>
      <c r="E13" s="2">
        <v>0.6</v>
      </c>
      <c r="H13" s="77" t="s">
        <v>70</v>
      </c>
      <c r="I13" s="29">
        <v>1.02</v>
      </c>
      <c r="J13" s="115">
        <v>1</v>
      </c>
      <c r="K13" s="115">
        <v>1.1000000000000001</v>
      </c>
      <c r="L13" s="122">
        <f t="shared" si="0"/>
        <v>32</v>
      </c>
      <c r="M13" s="29">
        <v>1</v>
      </c>
      <c r="N13" s="116">
        <v>32</v>
      </c>
      <c r="O13" s="122">
        <v>20</v>
      </c>
      <c r="P13" s="122">
        <v>60</v>
      </c>
    </row>
    <row r="14" spans="3:16" x14ac:dyDescent="0.3">
      <c r="H14" s="77" t="s">
        <v>94</v>
      </c>
      <c r="I14" s="29">
        <v>1.05</v>
      </c>
      <c r="J14" s="115">
        <v>1</v>
      </c>
      <c r="K14" s="115">
        <v>1.1000000000000001</v>
      </c>
      <c r="L14" s="122">
        <f t="shared" si="0"/>
        <v>25</v>
      </c>
      <c r="M14" s="29">
        <v>1</v>
      </c>
      <c r="N14" s="116">
        <v>25</v>
      </c>
      <c r="O14" s="122">
        <v>20</v>
      </c>
      <c r="P14" s="122">
        <v>40</v>
      </c>
    </row>
    <row r="15" spans="3:16" x14ac:dyDescent="0.3">
      <c r="C15" s="2" t="s">
        <v>30</v>
      </c>
      <c r="D15" s="2">
        <v>4.3</v>
      </c>
      <c r="E15" s="2">
        <v>0.76</v>
      </c>
      <c r="H15" s="77" t="s">
        <v>74</v>
      </c>
      <c r="I15" s="29">
        <v>1.1000000000000001</v>
      </c>
      <c r="J15" s="115">
        <v>1.05</v>
      </c>
      <c r="K15" s="115">
        <v>1.25</v>
      </c>
      <c r="L15" s="122">
        <f t="shared" si="0"/>
        <v>12</v>
      </c>
      <c r="M15" s="29">
        <v>1</v>
      </c>
      <c r="N15" s="116">
        <v>12.03</v>
      </c>
      <c r="O15" s="122">
        <v>5</v>
      </c>
      <c r="P15" s="122">
        <v>20</v>
      </c>
    </row>
    <row r="16" spans="3:16" x14ac:dyDescent="0.3">
      <c r="C16" s="2" t="s">
        <v>27</v>
      </c>
      <c r="D16" s="2">
        <v>4.3</v>
      </c>
      <c r="E16" s="2">
        <v>0.76</v>
      </c>
      <c r="H16" s="77" t="s">
        <v>143</v>
      </c>
    </row>
    <row r="17" spans="3:11" x14ac:dyDescent="0.3">
      <c r="C17" s="2" t="s">
        <v>28</v>
      </c>
      <c r="D17" s="2">
        <v>3.2</v>
      </c>
      <c r="E17" s="2">
        <v>0.76</v>
      </c>
      <c r="H17" s="59"/>
      <c r="I17" s="56"/>
      <c r="J17" s="2"/>
      <c r="K17" s="2"/>
    </row>
    <row r="18" spans="3:11" x14ac:dyDescent="0.3">
      <c r="C18" s="2" t="s">
        <v>29</v>
      </c>
      <c r="D18" s="2">
        <v>1.9</v>
      </c>
      <c r="E18" s="2">
        <v>0.6</v>
      </c>
      <c r="H18" s="56"/>
      <c r="I18" s="2"/>
      <c r="J18" s="2"/>
      <c r="K18" s="2"/>
    </row>
    <row r="19" spans="3:11" x14ac:dyDescent="0.3">
      <c r="H19" s="56"/>
      <c r="I19" s="2"/>
      <c r="J19" s="2"/>
      <c r="K19" s="2"/>
    </row>
    <row r="20" spans="3:11" x14ac:dyDescent="0.3">
      <c r="C20" s="2" t="s">
        <v>65</v>
      </c>
      <c r="I20" s="2"/>
      <c r="J20" s="2"/>
      <c r="K20" s="2"/>
    </row>
    <row r="21" spans="3:11" x14ac:dyDescent="0.3">
      <c r="C21" s="2" t="s">
        <v>55</v>
      </c>
      <c r="D21" s="2">
        <v>5</v>
      </c>
      <c r="E21" s="2">
        <v>0.86</v>
      </c>
      <c r="H21" s="56"/>
      <c r="I21" s="2"/>
      <c r="J21" s="2"/>
      <c r="K21" s="2"/>
    </row>
    <row r="22" spans="3:11" x14ac:dyDescent="0.3">
      <c r="C22" s="2" t="s">
        <v>57</v>
      </c>
      <c r="D22" s="2">
        <v>2.7</v>
      </c>
      <c r="E22" s="2">
        <f>E9</f>
        <v>0.76</v>
      </c>
      <c r="H22" s="56"/>
      <c r="I22" s="2"/>
      <c r="J22" s="2"/>
      <c r="K22" s="2"/>
    </row>
    <row r="23" spans="3:11" x14ac:dyDescent="0.3">
      <c r="C23" s="2" t="s">
        <v>62</v>
      </c>
      <c r="D23" s="2">
        <v>1.6</v>
      </c>
      <c r="E23" s="2">
        <v>0.6</v>
      </c>
      <c r="H23" s="56"/>
      <c r="I23" s="2"/>
      <c r="J23" s="2"/>
      <c r="K23" s="2"/>
    </row>
    <row r="24" spans="3:11" x14ac:dyDescent="0.3">
      <c r="C24" s="2" t="s">
        <v>56</v>
      </c>
      <c r="D24" s="2">
        <v>3</v>
      </c>
      <c r="E24" s="2">
        <f>E5</f>
        <v>0.76</v>
      </c>
    </row>
    <row r="25" spans="3:11" x14ac:dyDescent="0.3">
      <c r="C25" s="2" t="s">
        <v>64</v>
      </c>
      <c r="D25" s="2">
        <v>1.9</v>
      </c>
      <c r="E25" s="2">
        <f>E13</f>
        <v>0.6</v>
      </c>
    </row>
    <row r="26" spans="3:11" x14ac:dyDescent="0.3">
      <c r="C26" s="2" t="s">
        <v>58</v>
      </c>
      <c r="D26" s="2">
        <v>4.3</v>
      </c>
      <c r="E26" s="2">
        <f>E16</f>
        <v>0.76</v>
      </c>
    </row>
    <row r="27" spans="3:11" x14ac:dyDescent="0.3">
      <c r="C27" s="2" t="s">
        <v>59</v>
      </c>
      <c r="D27" s="2">
        <v>3.2</v>
      </c>
      <c r="E27" s="2">
        <f>E17</f>
        <v>0.76</v>
      </c>
    </row>
    <row r="28" spans="3:11" x14ac:dyDescent="0.3">
      <c r="C28" s="2" t="s">
        <v>63</v>
      </c>
      <c r="D28" s="2">
        <v>1.9</v>
      </c>
      <c r="E28" s="2">
        <f>E18</f>
        <v>0.6</v>
      </c>
    </row>
    <row r="30" spans="3:11" x14ac:dyDescent="0.3">
      <c r="E30" s="2" t="s">
        <v>60</v>
      </c>
    </row>
    <row r="31" spans="3:11" x14ac:dyDescent="0.3">
      <c r="C31" s="2" t="s">
        <v>164</v>
      </c>
      <c r="D31" s="2">
        <v>1.3</v>
      </c>
      <c r="E31" s="2">
        <v>1</v>
      </c>
    </row>
    <row r="32" spans="3:11" x14ac:dyDescent="0.3">
      <c r="C32" s="2" t="s">
        <v>165</v>
      </c>
      <c r="D32" s="2">
        <v>1</v>
      </c>
      <c r="E32" s="2">
        <v>2</v>
      </c>
    </row>
    <row r="33" spans="3:5" x14ac:dyDescent="0.3">
      <c r="C33" s="2" t="s">
        <v>61</v>
      </c>
      <c r="D33" s="2">
        <v>0.8</v>
      </c>
      <c r="E33" s="2">
        <v>3</v>
      </c>
    </row>
  </sheetData>
  <customSheetViews>
    <customSheetView guid="{9D84F4CB-A17A-46E3-B9A5-A9FF93BD3E99}" state="hidden">
      <selection activeCell="C15" sqref="C15"/>
      <pageMargins left="0.7" right="0.7" top="0.78740157499999996" bottom="0.78740157499999996" header="0.3" footer="0.3"/>
      <pageSetup paperSize="9" orientation="portrait" r:id="rId1"/>
    </customSheetView>
  </customSheetViews>
  <hyperlinks>
    <hyperlink ref="I3" r:id="rId2" display="http://www.iwu.de/fileadmin/user_upload/dateien/energie/sonstiges/2004-11_dena-IWU_ArbeitshilfeEnergiepass.pdf"/>
  </hyperlinks>
  <pageMargins left="0.7" right="0.7" top="0.78740157499999996" bottom="0.78740157499999996" header="0.3" footer="0.3"/>
  <pageSetup paperSize="9" orientation="portrait"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
  <dimension ref="A1:C28"/>
  <sheetViews>
    <sheetView topLeftCell="A10" workbookViewId="0">
      <selection activeCell="E16" sqref="E16"/>
    </sheetView>
  </sheetViews>
  <sheetFormatPr baseColWidth="10" defaultRowHeight="14.4" x14ac:dyDescent="0.3"/>
  <cols>
    <col min="1" max="1" width="15.6640625" customWidth="1"/>
    <col min="2" max="2" width="49" customWidth="1"/>
    <col min="3" max="3" width="15.6640625" customWidth="1"/>
  </cols>
  <sheetData>
    <row r="1" spans="1:3" ht="29.4" customHeight="1" thickBot="1" x14ac:dyDescent="0.35">
      <c r="A1" s="162" t="s">
        <v>142</v>
      </c>
      <c r="B1" s="198"/>
      <c r="C1" s="198" t="s">
        <v>34</v>
      </c>
    </row>
    <row r="2" spans="1:3" x14ac:dyDescent="0.3">
      <c r="A2" s="302" t="s">
        <v>103</v>
      </c>
      <c r="B2" s="302" t="s">
        <v>104</v>
      </c>
      <c r="C2" s="163" t="s">
        <v>105</v>
      </c>
    </row>
    <row r="3" spans="1:3" ht="38.4" customHeight="1" thickBot="1" x14ac:dyDescent="0.35">
      <c r="A3" s="303"/>
      <c r="B3" s="303"/>
      <c r="C3" s="164" t="s">
        <v>106</v>
      </c>
    </row>
    <row r="4" spans="1:3" ht="15" thickBot="1" x14ac:dyDescent="0.35">
      <c r="A4" s="299" t="s">
        <v>107</v>
      </c>
      <c r="B4" s="165" t="s">
        <v>108</v>
      </c>
      <c r="C4" s="164">
        <v>310</v>
      </c>
    </row>
    <row r="5" spans="1:3" ht="15" thickBot="1" x14ac:dyDescent="0.35">
      <c r="A5" s="300"/>
      <c r="B5" s="165" t="s">
        <v>109</v>
      </c>
      <c r="C5" s="164">
        <v>240</v>
      </c>
    </row>
    <row r="6" spans="1:3" ht="15" thickBot="1" x14ac:dyDescent="0.35">
      <c r="A6" s="300"/>
      <c r="B6" s="165" t="s">
        <v>110</v>
      </c>
      <c r="C6" s="164">
        <v>270</v>
      </c>
    </row>
    <row r="7" spans="1:3" ht="15" thickBot="1" x14ac:dyDescent="0.35">
      <c r="A7" s="300"/>
      <c r="B7" s="165" t="s">
        <v>111</v>
      </c>
      <c r="C7" s="164">
        <v>400</v>
      </c>
    </row>
    <row r="8" spans="1:3" ht="15" thickBot="1" x14ac:dyDescent="0.35">
      <c r="A8" s="301"/>
      <c r="B8" s="165" t="s">
        <v>112</v>
      </c>
      <c r="C8" s="164">
        <v>430</v>
      </c>
    </row>
    <row r="9" spans="1:3" ht="15" thickBot="1" x14ac:dyDescent="0.35">
      <c r="A9" s="299" t="s">
        <v>113</v>
      </c>
      <c r="B9" s="165" t="s">
        <v>114</v>
      </c>
      <c r="C9" s="164">
        <v>140</v>
      </c>
    </row>
    <row r="10" spans="1:3" ht="15" thickBot="1" x14ac:dyDescent="0.35">
      <c r="A10" s="300"/>
      <c r="B10" s="165" t="s">
        <v>137</v>
      </c>
      <c r="C10" s="164">
        <v>75</v>
      </c>
    </row>
    <row r="11" spans="1:3" ht="15" thickBot="1" x14ac:dyDescent="0.35">
      <c r="A11" s="300"/>
      <c r="B11" s="165" t="s">
        <v>115</v>
      </c>
      <c r="C11" s="164">
        <v>180</v>
      </c>
    </row>
    <row r="12" spans="1:3" ht="15" thickBot="1" x14ac:dyDescent="0.35">
      <c r="A12" s="300"/>
      <c r="B12" s="165" t="s">
        <v>116</v>
      </c>
      <c r="C12" s="164">
        <v>210</v>
      </c>
    </row>
    <row r="13" spans="1:3" ht="15" thickBot="1" x14ac:dyDescent="0.35">
      <c r="A13" s="300"/>
      <c r="B13" s="165" t="s">
        <v>117</v>
      </c>
      <c r="C13" s="164">
        <v>105</v>
      </c>
    </row>
    <row r="14" spans="1:3" ht="15" thickBot="1" x14ac:dyDescent="0.35">
      <c r="A14" s="301"/>
      <c r="B14" s="165" t="s">
        <v>118</v>
      </c>
      <c r="C14" s="164">
        <v>20</v>
      </c>
    </row>
    <row r="15" spans="1:3" ht="15" thickBot="1" x14ac:dyDescent="0.35">
      <c r="A15" s="299" t="s">
        <v>119</v>
      </c>
      <c r="B15" s="165" t="s">
        <v>128</v>
      </c>
      <c r="C15" s="164">
        <v>560</v>
      </c>
    </row>
    <row r="16" spans="1:3" ht="15" thickBot="1" x14ac:dyDescent="0.35">
      <c r="A16" s="300"/>
      <c r="B16" s="165" t="s">
        <v>129</v>
      </c>
      <c r="C16" s="164" t="s">
        <v>120</v>
      </c>
    </row>
    <row r="17" spans="1:3" ht="15" thickBot="1" x14ac:dyDescent="0.35">
      <c r="A17" s="301"/>
      <c r="B17" s="165" t="s">
        <v>130</v>
      </c>
      <c r="C17" s="164">
        <v>860</v>
      </c>
    </row>
    <row r="18" spans="1:3" ht="15" thickBot="1" x14ac:dyDescent="0.35">
      <c r="A18" s="299" t="s">
        <v>121</v>
      </c>
      <c r="B18" s="165" t="s">
        <v>122</v>
      </c>
      <c r="C18" s="164" t="s">
        <v>120</v>
      </c>
    </row>
    <row r="19" spans="1:3" ht="15" thickBot="1" x14ac:dyDescent="0.35">
      <c r="A19" s="300"/>
      <c r="B19" s="165" t="s">
        <v>123</v>
      </c>
      <c r="C19" s="164" t="s">
        <v>120</v>
      </c>
    </row>
    <row r="20" spans="1:3" ht="15" thickBot="1" x14ac:dyDescent="0.35">
      <c r="A20" s="300"/>
      <c r="B20" s="165" t="s">
        <v>124</v>
      </c>
      <c r="C20" s="164">
        <v>40</v>
      </c>
    </row>
    <row r="21" spans="1:3" ht="23.4" thickBot="1" x14ac:dyDescent="0.35">
      <c r="A21" s="300"/>
      <c r="B21" s="165" t="s">
        <v>140</v>
      </c>
      <c r="C21" s="164" t="s">
        <v>125</v>
      </c>
    </row>
    <row r="22" spans="1:3" ht="15" thickBot="1" x14ac:dyDescent="0.35">
      <c r="A22" s="301"/>
      <c r="B22" s="165" t="s">
        <v>135</v>
      </c>
      <c r="C22" s="164">
        <v>20</v>
      </c>
    </row>
    <row r="23" spans="1:3" ht="55.95" customHeight="1" thickBot="1" x14ac:dyDescent="0.35">
      <c r="A23" s="299" t="s">
        <v>126</v>
      </c>
      <c r="B23" s="165" t="s">
        <v>131</v>
      </c>
      <c r="C23" s="164">
        <v>300</v>
      </c>
    </row>
    <row r="24" spans="1:3" ht="15" thickBot="1" x14ac:dyDescent="0.35">
      <c r="A24" s="300"/>
      <c r="B24" s="165" t="s">
        <v>138</v>
      </c>
      <c r="C24" s="164">
        <v>180</v>
      </c>
    </row>
    <row r="25" spans="1:3" ht="15" thickBot="1" x14ac:dyDescent="0.35">
      <c r="A25" s="301"/>
      <c r="B25" s="165" t="s">
        <v>132</v>
      </c>
      <c r="C25" s="164">
        <v>40</v>
      </c>
    </row>
    <row r="26" spans="1:3" ht="15" thickBot="1" x14ac:dyDescent="0.35">
      <c r="A26" s="299" t="s">
        <v>127</v>
      </c>
      <c r="B26" s="165" t="s">
        <v>133</v>
      </c>
      <c r="C26" s="164">
        <v>400</v>
      </c>
    </row>
    <row r="27" spans="1:3" ht="23.4" thickBot="1" x14ac:dyDescent="0.35">
      <c r="A27" s="300"/>
      <c r="B27" s="165" t="s">
        <v>139</v>
      </c>
      <c r="C27" s="164">
        <v>300</v>
      </c>
    </row>
    <row r="28" spans="1:3" ht="15" thickBot="1" x14ac:dyDescent="0.35">
      <c r="A28" s="301"/>
      <c r="B28" s="165" t="s">
        <v>141</v>
      </c>
      <c r="C28" s="164">
        <v>60</v>
      </c>
    </row>
  </sheetData>
  <mergeCells count="8">
    <mergeCell ref="A18:A22"/>
    <mergeCell ref="A23:A25"/>
    <mergeCell ref="A26:A28"/>
    <mergeCell ref="A2:A3"/>
    <mergeCell ref="B2:B3"/>
    <mergeCell ref="A4:A8"/>
    <mergeCell ref="A9:A14"/>
    <mergeCell ref="A15:A17"/>
  </mergeCells>
  <pageMargins left="0.7" right="0.7" top="0.78740157499999996" bottom="0.78740157499999996" header="0.3" footer="0.3"/>
  <pageSetup paperSize="9" orientation="portrait" horizontalDpi="90" verticalDpi="9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
  <dimension ref="A1:D192"/>
  <sheetViews>
    <sheetView showGridLines="0" zoomScaleNormal="100" workbookViewId="0">
      <selection activeCell="B8" sqref="B8"/>
    </sheetView>
  </sheetViews>
  <sheetFormatPr baseColWidth="10" defaultColWidth="11.44140625" defaultRowHeight="13.8" x14ac:dyDescent="0.25"/>
  <cols>
    <col min="1" max="1" width="5.33203125" style="31" customWidth="1"/>
    <col min="2" max="2" width="126.109375" style="31" customWidth="1"/>
    <col min="3" max="16384" width="11.44140625" style="31"/>
  </cols>
  <sheetData>
    <row r="1" spans="1:4" x14ac:dyDescent="0.25">
      <c r="A1" s="56"/>
      <c r="B1" s="56"/>
      <c r="C1" s="56"/>
      <c r="D1" s="56"/>
    </row>
    <row r="2" spans="1:4" ht="17.399999999999999" x14ac:dyDescent="0.3">
      <c r="A2" s="56"/>
      <c r="B2" s="252" t="s">
        <v>36</v>
      </c>
      <c r="C2" s="56"/>
      <c r="D2" s="56"/>
    </row>
    <row r="3" spans="1:4" x14ac:dyDescent="0.25">
      <c r="A3" s="56"/>
      <c r="B3" s="91"/>
      <c r="C3" s="56"/>
      <c r="D3" s="56"/>
    </row>
    <row r="4" spans="1:4" x14ac:dyDescent="0.25">
      <c r="A4" s="56"/>
      <c r="B4" s="256" t="s">
        <v>11</v>
      </c>
      <c r="C4" s="56"/>
      <c r="D4" s="56"/>
    </row>
    <row r="5" spans="1:4" x14ac:dyDescent="0.25">
      <c r="A5" s="56"/>
      <c r="B5" s="39" t="s">
        <v>10</v>
      </c>
      <c r="C5" s="56"/>
      <c r="D5" s="56"/>
    </row>
    <row r="6" spans="1:4" ht="14.4" x14ac:dyDescent="0.3">
      <c r="A6" s="56"/>
      <c r="B6" s="304" t="s">
        <v>144</v>
      </c>
      <c r="C6" s="101"/>
      <c r="D6" s="56"/>
    </row>
    <row r="7" spans="1:4" x14ac:dyDescent="0.25">
      <c r="A7" s="56"/>
      <c r="B7" s="253" t="s">
        <v>68</v>
      </c>
      <c r="C7" s="56"/>
      <c r="D7" s="56"/>
    </row>
    <row r="8" spans="1:4" ht="18.75" customHeight="1" x14ac:dyDescent="0.25">
      <c r="A8" s="56"/>
      <c r="B8" s="304" t="s">
        <v>69</v>
      </c>
      <c r="C8" s="56"/>
      <c r="D8" s="56"/>
    </row>
    <row r="9" spans="1:4" x14ac:dyDescent="0.25">
      <c r="A9" s="56"/>
      <c r="B9" s="91"/>
      <c r="C9" s="56"/>
      <c r="D9" s="56"/>
    </row>
    <row r="10" spans="1:4" x14ac:dyDescent="0.25">
      <c r="A10" s="56"/>
      <c r="B10" s="91" t="s">
        <v>17</v>
      </c>
      <c r="C10" s="56"/>
      <c r="D10" s="56"/>
    </row>
    <row r="11" spans="1:4" x14ac:dyDescent="0.25">
      <c r="A11" s="56"/>
      <c r="B11" s="91"/>
      <c r="C11" s="56"/>
      <c r="D11" s="56"/>
    </row>
    <row r="12" spans="1:4" x14ac:dyDescent="0.25">
      <c r="A12" s="56"/>
      <c r="B12" s="254" t="s">
        <v>134</v>
      </c>
      <c r="C12" s="56"/>
      <c r="D12" s="56"/>
    </row>
    <row r="13" spans="1:4" ht="41.4" x14ac:dyDescent="0.25">
      <c r="A13" s="56"/>
      <c r="B13" s="255" t="s">
        <v>145</v>
      </c>
      <c r="C13" s="56"/>
      <c r="D13" s="56"/>
    </row>
    <row r="14" spans="1:4" ht="27.6" x14ac:dyDescent="0.25">
      <c r="A14" s="56"/>
      <c r="B14" s="256" t="s">
        <v>146</v>
      </c>
      <c r="C14" s="56"/>
      <c r="D14" s="56"/>
    </row>
    <row r="15" spans="1:4" x14ac:dyDescent="0.25">
      <c r="A15" s="56"/>
      <c r="B15" s="91"/>
      <c r="C15" s="56"/>
      <c r="D15" s="56"/>
    </row>
    <row r="16" spans="1:4" x14ac:dyDescent="0.25">
      <c r="A16" s="56"/>
      <c r="B16" s="56"/>
      <c r="C16" s="56"/>
      <c r="D16" s="56"/>
    </row>
    <row r="17" spans="1:4" x14ac:dyDescent="0.25">
      <c r="A17" s="56"/>
      <c r="B17" s="257"/>
      <c r="C17" s="56"/>
      <c r="D17" s="56"/>
    </row>
    <row r="18" spans="1:4" x14ac:dyDescent="0.25">
      <c r="A18" s="56"/>
      <c r="B18" s="257"/>
      <c r="C18" s="56"/>
      <c r="D18" s="56"/>
    </row>
    <row r="19" spans="1:4" x14ac:dyDescent="0.25">
      <c r="A19" s="56"/>
      <c r="B19" s="257"/>
      <c r="C19" s="56"/>
      <c r="D19" s="56"/>
    </row>
    <row r="20" spans="1:4" x14ac:dyDescent="0.25">
      <c r="A20" s="56"/>
      <c r="B20" s="56"/>
      <c r="C20" s="56"/>
      <c r="D20" s="56"/>
    </row>
    <row r="21" spans="1:4" x14ac:dyDescent="0.25">
      <c r="A21" s="56"/>
      <c r="B21" s="56"/>
      <c r="C21" s="56"/>
      <c r="D21" s="56"/>
    </row>
    <row r="96" spans="1:1" x14ac:dyDescent="0.25">
      <c r="A96" s="32"/>
    </row>
    <row r="192" hidden="1" x14ac:dyDescent="0.25"/>
  </sheetData>
  <sheetProtection algorithmName="SHA-512" hashValue="3wr+2xU9K2x7fMv8X3DW/G/QZtJnlVWGHFgaaLtmHw02A9LwDZMbPfDvPVcykTQ2mzzZPBafMYuMFHV1zj0qOA==" saltValue="K/YM6CgO507xogmcFiruAQ==" spinCount="100000" sheet="1" objects="1" scenarios="1" selectLockedCells="1"/>
  <customSheetViews>
    <customSheetView guid="{9D84F4CB-A17A-46E3-B9A5-A9FF93BD3E99}" showGridLines="0" hiddenRows="1">
      <selection activeCell="B37" sqref="B37"/>
      <pageMargins left="0.7" right="0.7" top="0.78740157499999996" bottom="0.78740157499999996" header="0.3" footer="0.3"/>
      <pageSetup paperSize="9" orientation="portrait" r:id="rId1"/>
    </customSheetView>
  </customSheetViews>
  <hyperlinks>
    <hyperlink ref="B5" r:id="rId2"/>
    <hyperlink ref="B8" r:id="rId3"/>
    <hyperlink ref="B6" r:id="rId4" display="https://www.bbsr-geg.bund.de/GEGPortal/DE/ErgaenzendeRegelungen/Bekanntmachungen/Bestandsberechnungen/Bekanntmachungen-node.html"/>
  </hyperlinks>
  <pageMargins left="0.7" right="0.7" top="0.78740157499999996" bottom="0.78740157499999996"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3"/>
  <dimension ref="B1:B173"/>
  <sheetViews>
    <sheetView showGridLines="0" zoomScaleNormal="100" workbookViewId="0">
      <selection activeCell="J7" sqref="J7"/>
    </sheetView>
  </sheetViews>
  <sheetFormatPr baseColWidth="10" defaultColWidth="5" defaultRowHeight="13.8" x14ac:dyDescent="0.25"/>
  <cols>
    <col min="1" max="1" width="5" style="31"/>
    <col min="2" max="2" width="97" style="31" customWidth="1"/>
    <col min="3" max="16384" width="5" style="31"/>
  </cols>
  <sheetData>
    <row r="1" spans="2:2" s="56" customFormat="1" x14ac:dyDescent="0.25"/>
    <row r="2" spans="2:2" s="56" customFormat="1" ht="17.399999999999999" x14ac:dyDescent="0.3">
      <c r="B2" s="58" t="s">
        <v>45</v>
      </c>
    </row>
    <row r="3" spans="2:2" s="56" customFormat="1" x14ac:dyDescent="0.25">
      <c r="B3" s="34"/>
    </row>
    <row r="4" spans="2:2" s="56" customFormat="1" ht="21" customHeight="1" x14ac:dyDescent="0.25">
      <c r="B4" s="88" t="s">
        <v>46</v>
      </c>
    </row>
    <row r="5" spans="2:2" s="56" customFormat="1" ht="17.25" customHeight="1" x14ac:dyDescent="0.25">
      <c r="B5" s="89" t="s">
        <v>52</v>
      </c>
    </row>
    <row r="6" spans="2:2" s="56" customFormat="1" ht="3" customHeight="1" x14ac:dyDescent="0.25">
      <c r="B6" s="90"/>
    </row>
    <row r="7" spans="2:2" s="56" customFormat="1" ht="61.5" customHeight="1" x14ac:dyDescent="0.25">
      <c r="B7" s="90" t="s">
        <v>47</v>
      </c>
    </row>
    <row r="8" spans="2:2" s="56" customFormat="1" ht="46.5" customHeight="1" x14ac:dyDescent="0.25">
      <c r="B8" s="92" t="s">
        <v>48</v>
      </c>
    </row>
    <row r="9" spans="2:2" s="56" customFormat="1" ht="33" customHeight="1" x14ac:dyDescent="0.25">
      <c r="B9" s="90" t="s">
        <v>49</v>
      </c>
    </row>
    <row r="10" spans="2:2" s="90" customFormat="1" ht="27.6" x14ac:dyDescent="0.3">
      <c r="B10" s="90" t="s">
        <v>50</v>
      </c>
    </row>
    <row r="11" spans="2:2" s="56" customFormat="1" ht="31.5" customHeight="1" x14ac:dyDescent="0.25">
      <c r="B11" s="91" t="s">
        <v>51</v>
      </c>
    </row>
    <row r="12" spans="2:2" s="56" customFormat="1" x14ac:dyDescent="0.25">
      <c r="B12" s="90"/>
    </row>
    <row r="13" spans="2:2" s="56" customFormat="1" ht="27.6" x14ac:dyDescent="0.25">
      <c r="B13" s="92" t="s">
        <v>53</v>
      </c>
    </row>
    <row r="14" spans="2:2" s="56" customFormat="1" ht="11.25" customHeight="1" x14ac:dyDescent="0.25">
      <c r="B14" s="90"/>
    </row>
    <row r="15" spans="2:2" s="56" customFormat="1" x14ac:dyDescent="0.25">
      <c r="B15" s="48" t="s">
        <v>54</v>
      </c>
    </row>
    <row r="16" spans="2:2" s="56" customFormat="1" x14ac:dyDescent="0.25">
      <c r="B16" s="43"/>
    </row>
    <row r="17" s="56" customFormat="1" x14ac:dyDescent="0.25"/>
    <row r="18" s="56" customFormat="1" x14ac:dyDescent="0.25"/>
    <row r="19" s="56" customFormat="1" x14ac:dyDescent="0.25"/>
    <row r="20" s="56" customFormat="1" x14ac:dyDescent="0.25"/>
    <row r="21" s="56" customFormat="1" x14ac:dyDescent="0.25"/>
    <row r="22" s="56" customFormat="1" x14ac:dyDescent="0.25"/>
    <row r="23" s="56" customFormat="1" x14ac:dyDescent="0.25"/>
    <row r="24" s="56" customFormat="1" x14ac:dyDescent="0.25"/>
    <row r="25" s="56" customFormat="1" x14ac:dyDescent="0.25"/>
    <row r="26" s="56" customFormat="1" x14ac:dyDescent="0.25"/>
    <row r="27" s="56" customFormat="1" x14ac:dyDescent="0.25"/>
    <row r="28" s="56" customFormat="1" x14ac:dyDescent="0.25"/>
    <row r="29" s="56" customFormat="1" x14ac:dyDescent="0.25"/>
    <row r="30" s="56" customFormat="1" x14ac:dyDescent="0.25"/>
    <row r="31" s="56" customFormat="1" x14ac:dyDescent="0.25"/>
    <row r="32" s="56" customFormat="1" x14ac:dyDescent="0.25"/>
    <row r="33" s="56" customFormat="1" x14ac:dyDescent="0.25"/>
    <row r="34" s="56" customFormat="1" x14ac:dyDescent="0.25"/>
    <row r="35" s="56" customFormat="1" x14ac:dyDescent="0.25"/>
    <row r="36" s="56" customFormat="1" x14ac:dyDescent="0.25"/>
    <row r="37" s="56" customFormat="1" x14ac:dyDescent="0.25"/>
    <row r="38" s="56" customFormat="1" x14ac:dyDescent="0.25"/>
    <row r="39" s="56" customFormat="1" x14ac:dyDescent="0.25"/>
    <row r="40" s="56" customFormat="1" x14ac:dyDescent="0.25"/>
    <row r="41" s="56" customFormat="1" x14ac:dyDescent="0.25"/>
    <row r="42" s="56" customFormat="1" x14ac:dyDescent="0.25"/>
    <row r="43" s="56" customFormat="1" x14ac:dyDescent="0.25"/>
    <row r="44" s="56" customFormat="1" x14ac:dyDescent="0.25"/>
    <row r="45" s="56" customFormat="1" x14ac:dyDescent="0.25"/>
    <row r="46" s="56" customFormat="1" x14ac:dyDescent="0.25"/>
    <row r="47" s="56" customFormat="1" x14ac:dyDescent="0.25"/>
    <row r="48" s="56" customFormat="1" x14ac:dyDescent="0.25"/>
    <row r="49" s="56" customFormat="1" x14ac:dyDescent="0.25"/>
    <row r="50" s="56" customFormat="1" x14ac:dyDescent="0.25"/>
    <row r="51" s="56" customFormat="1" x14ac:dyDescent="0.25"/>
    <row r="52" s="56" customFormat="1" x14ac:dyDescent="0.25"/>
    <row r="53" s="56" customFormat="1" x14ac:dyDescent="0.25"/>
    <row r="54" s="56" customFormat="1" x14ac:dyDescent="0.25"/>
    <row r="55" s="56" customFormat="1" x14ac:dyDescent="0.25"/>
    <row r="56" s="56" customFormat="1" x14ac:dyDescent="0.25"/>
    <row r="57" s="56" customFormat="1" x14ac:dyDescent="0.25"/>
    <row r="58" s="56" customFormat="1" x14ac:dyDescent="0.25"/>
    <row r="59" s="56" customFormat="1" x14ac:dyDescent="0.25"/>
    <row r="60" s="56" customFormat="1" x14ac:dyDescent="0.25"/>
    <row r="61" s="56" customFormat="1" x14ac:dyDescent="0.25"/>
    <row r="62" s="56" customFormat="1" x14ac:dyDescent="0.25"/>
    <row r="63" s="56" customFormat="1" x14ac:dyDescent="0.25"/>
    <row r="64" s="56" customFormat="1" x14ac:dyDescent="0.25"/>
    <row r="65" s="56" customFormat="1" x14ac:dyDescent="0.25"/>
    <row r="66" s="56" customFormat="1" x14ac:dyDescent="0.25"/>
    <row r="67" s="56" customFormat="1" x14ac:dyDescent="0.25"/>
    <row r="68" s="56" customFormat="1" x14ac:dyDescent="0.25"/>
    <row r="69" s="56" customFormat="1" x14ac:dyDescent="0.25"/>
    <row r="70" s="56" customFormat="1" x14ac:dyDescent="0.25"/>
    <row r="71" s="56" customFormat="1" x14ac:dyDescent="0.25"/>
    <row r="72" s="56" customFormat="1" x14ac:dyDescent="0.25"/>
    <row r="73" s="56" customFormat="1" x14ac:dyDescent="0.25"/>
    <row r="74" s="56" customFormat="1" x14ac:dyDescent="0.25"/>
    <row r="75" s="56" customFormat="1" x14ac:dyDescent="0.25"/>
    <row r="76" s="56" customFormat="1" x14ac:dyDescent="0.25"/>
    <row r="77" s="56" customFormat="1" x14ac:dyDescent="0.25"/>
    <row r="78" s="56" customFormat="1" x14ac:dyDescent="0.25"/>
    <row r="79" s="56" customFormat="1" x14ac:dyDescent="0.25"/>
    <row r="80" s="56" customFormat="1" x14ac:dyDescent="0.25"/>
    <row r="81" s="56" customFormat="1" x14ac:dyDescent="0.25"/>
    <row r="82" s="56" customFormat="1" x14ac:dyDescent="0.25"/>
    <row r="83" s="56" customFormat="1" x14ac:dyDescent="0.25"/>
    <row r="84" s="56" customFormat="1" x14ac:dyDescent="0.25"/>
    <row r="85" s="56" customFormat="1" x14ac:dyDescent="0.25"/>
    <row r="86" s="56" customFormat="1" x14ac:dyDescent="0.25"/>
    <row r="87" s="56" customFormat="1" x14ac:dyDescent="0.25"/>
    <row r="88" s="56" customFormat="1" x14ac:dyDescent="0.25"/>
    <row r="89" s="56" customFormat="1" x14ac:dyDescent="0.25"/>
    <row r="90" s="56" customFormat="1" x14ac:dyDescent="0.25"/>
    <row r="91" s="56" customFormat="1" x14ac:dyDescent="0.25"/>
    <row r="92" s="56" customFormat="1" x14ac:dyDescent="0.25"/>
    <row r="93" s="56" customFormat="1" x14ac:dyDescent="0.25"/>
    <row r="94" s="56" customFormat="1" x14ac:dyDescent="0.25"/>
    <row r="95" s="56" customFormat="1" x14ac:dyDescent="0.25"/>
    <row r="96" s="56" customFormat="1" x14ac:dyDescent="0.25"/>
    <row r="97" s="56" customFormat="1" x14ac:dyDescent="0.25"/>
    <row r="98" s="56" customFormat="1" x14ac:dyDescent="0.25"/>
    <row r="99" s="56" customFormat="1" x14ac:dyDescent="0.25"/>
    <row r="100" s="56" customFormat="1" x14ac:dyDescent="0.25"/>
    <row r="101" s="56" customFormat="1" x14ac:dyDescent="0.25"/>
    <row r="102" s="56" customFormat="1" x14ac:dyDescent="0.25"/>
    <row r="103" s="56" customFormat="1" x14ac:dyDescent="0.25"/>
    <row r="104" s="56" customFormat="1" x14ac:dyDescent="0.25"/>
    <row r="105" s="56" customFormat="1" x14ac:dyDescent="0.25"/>
    <row r="106" s="56" customFormat="1" x14ac:dyDescent="0.25"/>
    <row r="107" s="56" customFormat="1" x14ac:dyDescent="0.25"/>
    <row r="108" s="56" customFormat="1" x14ac:dyDescent="0.25"/>
    <row r="109" s="56" customFormat="1" x14ac:dyDescent="0.25"/>
    <row r="110" s="56" customFormat="1" x14ac:dyDescent="0.25"/>
    <row r="111" s="56" customFormat="1" x14ac:dyDescent="0.25"/>
    <row r="112" s="56" customFormat="1" x14ac:dyDescent="0.25"/>
    <row r="113" s="56" customFormat="1" x14ac:dyDescent="0.25"/>
    <row r="114" s="56" customFormat="1" x14ac:dyDescent="0.25"/>
    <row r="115" s="56" customFormat="1" x14ac:dyDescent="0.25"/>
    <row r="116" s="56" customFormat="1" x14ac:dyDescent="0.25"/>
    <row r="117" s="56" customFormat="1" x14ac:dyDescent="0.25"/>
    <row r="118" s="56" customFormat="1" x14ac:dyDescent="0.25"/>
    <row r="119" s="56" customFormat="1" x14ac:dyDescent="0.25"/>
    <row r="120" s="56" customFormat="1" x14ac:dyDescent="0.25"/>
    <row r="121" s="56" customFormat="1" x14ac:dyDescent="0.25"/>
    <row r="122" s="56" customFormat="1" x14ac:dyDescent="0.25"/>
    <row r="123" s="56" customFormat="1" x14ac:dyDescent="0.25"/>
    <row r="124" s="56" customFormat="1" x14ac:dyDescent="0.25"/>
    <row r="125" s="56" customFormat="1" x14ac:dyDescent="0.25"/>
    <row r="126" s="56" customFormat="1" x14ac:dyDescent="0.25"/>
    <row r="127" s="56" customFormat="1" x14ac:dyDescent="0.25"/>
    <row r="128" s="56" customFormat="1" x14ac:dyDescent="0.25"/>
    <row r="129" s="56" customFormat="1" x14ac:dyDescent="0.25"/>
    <row r="130" s="56" customFormat="1" x14ac:dyDescent="0.25"/>
    <row r="131" s="56" customFormat="1" x14ac:dyDescent="0.25"/>
    <row r="132" s="56" customFormat="1" x14ac:dyDescent="0.25"/>
    <row r="133" s="56" customFormat="1" x14ac:dyDescent="0.25"/>
    <row r="134" s="56" customFormat="1" x14ac:dyDescent="0.25"/>
    <row r="135" s="56" customFormat="1" x14ac:dyDescent="0.25"/>
    <row r="136" s="56" customFormat="1" x14ac:dyDescent="0.25"/>
    <row r="137" s="56" customFormat="1" x14ac:dyDescent="0.25"/>
    <row r="138" s="56" customFormat="1" x14ac:dyDescent="0.25"/>
    <row r="139" s="56" customFormat="1" x14ac:dyDescent="0.25"/>
    <row r="140" s="56" customFormat="1" x14ac:dyDescent="0.25"/>
    <row r="141" s="56" customFormat="1" x14ac:dyDescent="0.25"/>
    <row r="142" s="56" customFormat="1" x14ac:dyDescent="0.25"/>
    <row r="143" s="56" customFormat="1" x14ac:dyDescent="0.25"/>
    <row r="144" s="56" customFormat="1" x14ac:dyDescent="0.25"/>
    <row r="145" s="56" customFormat="1" x14ac:dyDescent="0.25"/>
    <row r="146" s="56" customFormat="1" x14ac:dyDescent="0.25"/>
    <row r="147" s="56" customFormat="1" x14ac:dyDescent="0.25"/>
    <row r="148" s="56" customFormat="1" x14ac:dyDescent="0.25"/>
    <row r="149" s="56" customFormat="1" x14ac:dyDescent="0.25"/>
    <row r="150" s="56" customFormat="1" x14ac:dyDescent="0.25"/>
    <row r="151" s="56" customFormat="1" x14ac:dyDescent="0.25"/>
    <row r="152" s="56" customFormat="1" x14ac:dyDescent="0.25"/>
    <row r="153" s="56" customFormat="1" x14ac:dyDescent="0.25"/>
    <row r="154" s="56" customFormat="1" x14ac:dyDescent="0.25"/>
    <row r="155" s="56" customFormat="1" x14ac:dyDescent="0.25"/>
    <row r="156" s="56" customFormat="1" x14ac:dyDescent="0.25"/>
    <row r="157" s="56" customFormat="1" x14ac:dyDescent="0.25"/>
    <row r="158" s="56" customFormat="1" x14ac:dyDescent="0.25"/>
    <row r="159" s="56" customFormat="1" x14ac:dyDescent="0.25"/>
    <row r="160" s="56" customFormat="1" x14ac:dyDescent="0.25"/>
    <row r="161" s="56" customFormat="1" x14ac:dyDescent="0.25"/>
    <row r="162" s="56" customFormat="1" x14ac:dyDescent="0.25"/>
    <row r="163" s="56" customFormat="1" x14ac:dyDescent="0.25"/>
    <row r="164" s="56" customFormat="1" x14ac:dyDescent="0.25"/>
    <row r="165" s="56" customFormat="1" x14ac:dyDescent="0.25"/>
    <row r="166" s="56" customFormat="1" x14ac:dyDescent="0.25"/>
    <row r="167" s="56" customFormat="1" x14ac:dyDescent="0.25"/>
    <row r="168" s="56" customFormat="1" x14ac:dyDescent="0.25"/>
    <row r="169" s="56" customFormat="1" x14ac:dyDescent="0.25"/>
    <row r="170" s="56" customFormat="1" x14ac:dyDescent="0.25"/>
    <row r="171" s="56" customFormat="1" x14ac:dyDescent="0.25"/>
    <row r="172" s="56" customFormat="1" x14ac:dyDescent="0.25"/>
    <row r="173" s="56" customFormat="1" x14ac:dyDescent="0.25"/>
  </sheetData>
  <sheetProtection algorithmName="SHA-512" hashValue="tpaxOA0pmCj6lJVjAPJISGKd51E4ZI5KTWSC5XbO9vDyRKdW19RziBQFMahPZvqswAMVyjI/PVHidhHBRwPQAw==" saltValue="Nuhi+EG+CPkNsBSrlPBftQ==" spinCount="100000" sheet="1" selectLockedCells="1" selectUnlockedCells="1"/>
  <customSheetViews>
    <customSheetView guid="{9D84F4CB-A17A-46E3-B9A5-A9FF93BD3E99}" showGridLines="0">
      <selection activeCell="B37" sqref="B37"/>
      <pageMargins left="0.7" right="0.7" top="0.78740157499999996" bottom="0.78740157499999996" header="0.3" footer="0.3"/>
      <pageSetup paperSize="9" orientation="portrait" r:id="rId1"/>
    </customSheetView>
  </customSheetViews>
  <pageMargins left="0.7" right="0.7" top="0.78740157499999996" bottom="0.78740157499999996" header="0.3" footer="0.3"/>
  <pageSetup paperSize="9"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
    <tabColor rgb="FFFFFFCC"/>
  </sheetPr>
  <dimension ref="A1:CZ93"/>
  <sheetViews>
    <sheetView showGridLines="0" zoomScaleNormal="100" workbookViewId="0">
      <selection activeCell="F18" sqref="F18"/>
    </sheetView>
  </sheetViews>
  <sheetFormatPr baseColWidth="10" defaultColWidth="11.44140625" defaultRowHeight="13.8" x14ac:dyDescent="0.25"/>
  <cols>
    <col min="1" max="1" width="2.6640625" style="31" customWidth="1"/>
    <col min="2" max="2" width="54.109375" style="31" customWidth="1"/>
    <col min="3" max="3" width="8" style="31" customWidth="1"/>
    <col min="4" max="4" width="11.44140625" style="31"/>
    <col min="5" max="5" width="1.44140625" style="31" customWidth="1"/>
    <col min="6" max="6" width="39.6640625" style="31" customWidth="1"/>
    <col min="7" max="7" width="1.109375" style="31" customWidth="1"/>
    <col min="8" max="8" width="7.33203125" style="109" customWidth="1"/>
    <col min="9" max="9" width="3.88671875" style="31" bestFit="1" customWidth="1"/>
    <col min="10" max="10" width="6.33203125" style="114" customWidth="1"/>
    <col min="11" max="11" width="1.109375" style="31" customWidth="1"/>
    <col min="12" max="12" width="17.88671875" style="31" customWidth="1"/>
    <col min="13" max="14" width="11.44140625" style="31"/>
    <col min="15" max="15" width="14.6640625" style="31" customWidth="1"/>
    <col min="16" max="19" width="11.44140625" style="31"/>
    <col min="20" max="20" width="31.6640625" style="31" customWidth="1"/>
    <col min="21" max="16384" width="11.44140625" style="31"/>
  </cols>
  <sheetData>
    <row r="1" spans="1:103" ht="10.199999999999999" customHeight="1" x14ac:dyDescent="0.25">
      <c r="A1" s="56"/>
      <c r="B1" s="56"/>
      <c r="C1" s="56"/>
      <c r="D1" s="57"/>
      <c r="E1" s="56"/>
      <c r="F1" s="45"/>
      <c r="G1" s="56"/>
      <c r="H1" s="106"/>
      <c r="I1" s="56"/>
      <c r="J1" s="110"/>
      <c r="K1" s="56"/>
      <c r="L1" s="56"/>
      <c r="M1" s="56"/>
      <c r="N1" s="56"/>
      <c r="O1" s="56"/>
      <c r="P1" s="95"/>
      <c r="Q1" s="95"/>
      <c r="R1" s="95"/>
      <c r="S1" s="95"/>
      <c r="T1" s="95"/>
      <c r="U1" s="56"/>
      <c r="V1" s="56"/>
      <c r="W1" s="56"/>
      <c r="X1" s="56"/>
      <c r="Y1" s="56"/>
      <c r="Z1" s="56"/>
      <c r="AA1" s="56"/>
      <c r="AB1" s="56"/>
      <c r="AC1" s="56"/>
      <c r="AD1" s="56"/>
      <c r="AE1" s="56"/>
      <c r="AF1" s="56"/>
      <c r="AG1" s="56"/>
      <c r="AH1" s="56"/>
      <c r="AI1" s="56"/>
      <c r="AJ1" s="56"/>
      <c r="AK1" s="56"/>
      <c r="AL1" s="56"/>
      <c r="AM1" s="56"/>
      <c r="AN1" s="56"/>
      <c r="AO1" s="56"/>
      <c r="AP1" s="56"/>
      <c r="AQ1" s="56"/>
      <c r="AR1" s="56"/>
      <c r="AS1" s="56"/>
      <c r="AT1" s="56"/>
      <c r="AU1" s="56"/>
      <c r="AV1" s="56"/>
      <c r="AW1" s="56"/>
      <c r="AX1" s="56"/>
      <c r="AY1" s="56"/>
      <c r="AZ1" s="56"/>
      <c r="BA1" s="56"/>
      <c r="BB1" s="56"/>
      <c r="BC1" s="56"/>
      <c r="BD1" s="56"/>
      <c r="BE1" s="56"/>
      <c r="BF1" s="56"/>
      <c r="BG1" s="56"/>
      <c r="BH1" s="56"/>
      <c r="BI1" s="56"/>
      <c r="BJ1" s="56"/>
      <c r="BK1" s="56"/>
      <c r="BL1" s="56"/>
      <c r="BM1" s="56"/>
      <c r="BN1" s="56"/>
      <c r="BO1" s="56"/>
      <c r="BP1" s="56"/>
      <c r="BQ1" s="56"/>
      <c r="BR1" s="56"/>
      <c r="BS1" s="56"/>
      <c r="BT1" s="56"/>
      <c r="BU1" s="56"/>
      <c r="BV1" s="56"/>
      <c r="BW1" s="56"/>
      <c r="BX1" s="56"/>
      <c r="BY1" s="56"/>
      <c r="BZ1" s="56"/>
      <c r="CA1" s="56"/>
      <c r="CB1" s="56"/>
      <c r="CC1" s="56"/>
      <c r="CD1" s="56"/>
      <c r="CE1" s="56"/>
      <c r="CF1" s="56"/>
      <c r="CG1" s="56"/>
      <c r="CH1" s="56"/>
      <c r="CI1" s="56"/>
      <c r="CJ1" s="56"/>
      <c r="CK1" s="56"/>
      <c r="CL1" s="56"/>
      <c r="CM1" s="56"/>
      <c r="CN1" s="56"/>
      <c r="CO1" s="56"/>
      <c r="CP1" s="56"/>
      <c r="CQ1" s="56"/>
      <c r="CR1" s="56"/>
      <c r="CS1" s="56"/>
      <c r="CT1" s="56"/>
      <c r="CU1" s="56"/>
      <c r="CV1" s="56"/>
      <c r="CW1" s="56"/>
      <c r="CX1" s="56"/>
      <c r="CY1" s="56"/>
    </row>
    <row r="2" spans="1:103" ht="17.399999999999999" x14ac:dyDescent="0.3">
      <c r="A2" s="56"/>
      <c r="B2" s="179" t="s">
        <v>35</v>
      </c>
      <c r="C2" s="180"/>
      <c r="D2" s="181"/>
      <c r="E2" s="180"/>
      <c r="F2" s="182"/>
      <c r="G2" s="180"/>
      <c r="H2" s="183"/>
      <c r="I2" s="180"/>
      <c r="J2" s="184"/>
      <c r="K2" s="180"/>
      <c r="L2" s="180"/>
      <c r="M2" s="180"/>
      <c r="N2" s="180"/>
      <c r="O2" s="180"/>
      <c r="P2" s="180"/>
      <c r="Q2" s="180"/>
      <c r="R2" s="180"/>
      <c r="S2" s="180"/>
      <c r="T2" s="180"/>
      <c r="U2" s="56"/>
      <c r="V2" s="56"/>
      <c r="W2" s="56"/>
      <c r="X2" s="56"/>
      <c r="Y2" s="56"/>
      <c r="Z2" s="56"/>
      <c r="AA2" s="56"/>
      <c r="AB2" s="56"/>
      <c r="AC2" s="56"/>
      <c r="AD2" s="56"/>
      <c r="AE2" s="56"/>
      <c r="AF2" s="56"/>
      <c r="AG2" s="56"/>
      <c r="AH2" s="56"/>
      <c r="AI2" s="56"/>
      <c r="AJ2" s="56"/>
      <c r="AK2" s="56"/>
      <c r="AL2" s="56"/>
      <c r="AM2" s="56"/>
      <c r="AN2" s="56"/>
      <c r="AO2" s="56"/>
      <c r="AP2" s="56"/>
      <c r="AQ2" s="56"/>
      <c r="AR2" s="56"/>
      <c r="AS2" s="56"/>
      <c r="AT2" s="56"/>
      <c r="AU2" s="56"/>
      <c r="AV2" s="56"/>
      <c r="AW2" s="56"/>
      <c r="AX2" s="56"/>
      <c r="AY2" s="56"/>
      <c r="AZ2" s="56"/>
      <c r="BA2" s="56"/>
      <c r="BB2" s="56"/>
      <c r="BC2" s="56"/>
      <c r="BD2" s="56"/>
      <c r="BE2" s="56"/>
      <c r="BF2" s="56"/>
      <c r="BG2" s="56"/>
      <c r="BH2" s="56"/>
      <c r="BI2" s="56"/>
      <c r="BJ2" s="56"/>
      <c r="BK2" s="56"/>
      <c r="BL2" s="56"/>
      <c r="BM2" s="56"/>
      <c r="BN2" s="56"/>
      <c r="BO2" s="56"/>
      <c r="BP2" s="56"/>
      <c r="BQ2" s="56"/>
      <c r="BR2" s="56"/>
      <c r="BS2" s="56"/>
      <c r="BT2" s="56"/>
      <c r="BU2" s="56"/>
      <c r="BV2" s="56"/>
      <c r="BW2" s="56"/>
      <c r="BX2" s="56"/>
      <c r="BY2" s="56"/>
      <c r="BZ2" s="56"/>
      <c r="CA2" s="56"/>
      <c r="CB2" s="56"/>
      <c r="CC2" s="56"/>
      <c r="CD2" s="56"/>
      <c r="CE2" s="56"/>
      <c r="CF2" s="56"/>
      <c r="CG2" s="56"/>
      <c r="CH2" s="56"/>
      <c r="CI2" s="56"/>
      <c r="CJ2" s="56"/>
      <c r="CK2" s="56"/>
      <c r="CL2" s="56"/>
      <c r="CM2" s="56"/>
      <c r="CN2" s="56"/>
      <c r="CO2" s="56"/>
      <c r="CP2" s="56"/>
      <c r="CQ2" s="56"/>
      <c r="CR2" s="56"/>
      <c r="CS2" s="56"/>
      <c r="CT2" s="56"/>
      <c r="CU2" s="56"/>
      <c r="CV2" s="56"/>
      <c r="CW2" s="56"/>
      <c r="CX2" s="56"/>
      <c r="CY2" s="56"/>
    </row>
    <row r="3" spans="1:103" x14ac:dyDescent="0.25">
      <c r="A3" s="56"/>
      <c r="B3" s="10" t="s">
        <v>95</v>
      </c>
      <c r="C3" s="56"/>
      <c r="D3" s="57"/>
      <c r="E3" s="56"/>
      <c r="F3" s="45"/>
      <c r="G3" s="56"/>
      <c r="H3" s="106"/>
      <c r="I3" s="56"/>
      <c r="J3" s="110"/>
      <c r="K3" s="56"/>
      <c r="L3" s="56"/>
      <c r="M3" s="56"/>
      <c r="N3" s="56"/>
      <c r="O3" s="56"/>
      <c r="P3" s="56"/>
      <c r="Q3" s="56"/>
      <c r="R3" s="56"/>
      <c r="S3" s="56"/>
      <c r="T3" s="56"/>
      <c r="U3" s="56"/>
      <c r="V3" s="56"/>
      <c r="W3" s="56"/>
      <c r="X3" s="56"/>
      <c r="Y3" s="56"/>
      <c r="Z3" s="56"/>
      <c r="AA3" s="56"/>
      <c r="AB3" s="56"/>
      <c r="AC3" s="56"/>
      <c r="AD3" s="56"/>
      <c r="AE3" s="56"/>
      <c r="AF3" s="56"/>
      <c r="AG3" s="56"/>
      <c r="AH3" s="56"/>
      <c r="AI3" s="56"/>
      <c r="AJ3" s="56"/>
      <c r="AK3" s="56"/>
      <c r="AL3" s="56"/>
      <c r="AM3" s="56"/>
      <c r="AN3" s="56"/>
      <c r="AO3" s="56"/>
      <c r="AP3" s="56"/>
      <c r="AQ3" s="56"/>
      <c r="AR3" s="56"/>
      <c r="AS3" s="56"/>
      <c r="AT3" s="56"/>
      <c r="AU3" s="56"/>
      <c r="AV3" s="56"/>
      <c r="AW3" s="56"/>
      <c r="AX3" s="56"/>
      <c r="AY3" s="56"/>
      <c r="AZ3" s="56"/>
      <c r="BA3" s="56"/>
      <c r="BB3" s="56"/>
      <c r="BC3" s="56"/>
      <c r="BD3" s="56"/>
      <c r="BE3" s="56"/>
      <c r="BF3" s="56"/>
      <c r="BG3" s="56"/>
      <c r="BH3" s="56"/>
      <c r="BI3" s="56"/>
      <c r="BJ3" s="56"/>
      <c r="BK3" s="56"/>
      <c r="BL3" s="56"/>
      <c r="BM3" s="56"/>
      <c r="BN3" s="56"/>
      <c r="BO3" s="56"/>
      <c r="BP3" s="56"/>
      <c r="BQ3" s="56"/>
      <c r="BR3" s="56"/>
      <c r="BS3" s="56"/>
      <c r="BT3" s="56"/>
      <c r="BU3" s="56"/>
      <c r="BV3" s="56"/>
      <c r="BW3" s="56"/>
      <c r="BX3" s="56"/>
      <c r="BY3" s="56"/>
      <c r="BZ3" s="56"/>
      <c r="CA3" s="56"/>
      <c r="CB3" s="56"/>
      <c r="CC3" s="56"/>
      <c r="CD3" s="56"/>
      <c r="CE3" s="56"/>
      <c r="CF3" s="56"/>
      <c r="CG3" s="56"/>
      <c r="CH3" s="56"/>
      <c r="CI3" s="56"/>
      <c r="CJ3" s="56"/>
      <c r="CK3" s="56"/>
      <c r="CL3" s="56"/>
      <c r="CM3" s="56"/>
      <c r="CN3" s="56"/>
      <c r="CO3" s="56"/>
      <c r="CP3" s="56"/>
      <c r="CQ3" s="56"/>
      <c r="CR3" s="56"/>
      <c r="CS3" s="56"/>
      <c r="CT3" s="56"/>
      <c r="CU3" s="56"/>
      <c r="CV3" s="56"/>
      <c r="CW3" s="56"/>
      <c r="CX3" s="56"/>
      <c r="CY3" s="56"/>
    </row>
    <row r="4" spans="1:103" x14ac:dyDescent="0.25">
      <c r="A4" s="56"/>
      <c r="B4" s="221" t="s">
        <v>148</v>
      </c>
      <c r="C4" s="56"/>
      <c r="D4" s="57"/>
      <c r="E4" s="56"/>
      <c r="F4" s="45"/>
      <c r="G4" s="57"/>
      <c r="H4" s="107"/>
      <c r="I4" s="57"/>
      <c r="J4" s="112"/>
      <c r="K4" s="57"/>
      <c r="L4" s="56"/>
      <c r="M4" s="56"/>
      <c r="N4" s="56"/>
      <c r="O4" s="56"/>
      <c r="P4" s="56"/>
      <c r="Q4" s="56"/>
      <c r="R4" s="56"/>
      <c r="S4" s="56"/>
      <c r="T4" s="56"/>
      <c r="U4" s="56"/>
      <c r="V4" s="56"/>
      <c r="W4" s="56"/>
      <c r="X4" s="56"/>
      <c r="Y4" s="56"/>
      <c r="Z4" s="56"/>
      <c r="AA4" s="56"/>
      <c r="AB4" s="56"/>
      <c r="AC4" s="56"/>
      <c r="AD4" s="56"/>
      <c r="AE4" s="56"/>
      <c r="AF4" s="56"/>
      <c r="AG4" s="56"/>
      <c r="AH4" s="56"/>
      <c r="AI4" s="56"/>
      <c r="AJ4" s="56"/>
      <c r="AK4" s="56"/>
      <c r="AL4" s="56"/>
      <c r="AM4" s="56"/>
      <c r="AN4" s="56"/>
      <c r="AO4" s="56"/>
      <c r="AP4" s="56"/>
      <c r="AQ4" s="56"/>
      <c r="AR4" s="56"/>
      <c r="AS4" s="56"/>
      <c r="AT4" s="56"/>
      <c r="AU4" s="56"/>
      <c r="AV4" s="56"/>
      <c r="AW4" s="56"/>
      <c r="AX4" s="56"/>
      <c r="AY4" s="56"/>
      <c r="AZ4" s="56"/>
      <c r="BA4" s="56"/>
      <c r="BB4" s="56"/>
      <c r="BC4" s="56"/>
      <c r="BD4" s="56"/>
      <c r="BE4" s="56"/>
      <c r="BF4" s="56"/>
      <c r="BG4" s="56"/>
      <c r="BH4" s="56"/>
      <c r="BI4" s="56"/>
      <c r="BJ4" s="56"/>
      <c r="BK4" s="56"/>
      <c r="BL4" s="56"/>
      <c r="BM4" s="56"/>
      <c r="BN4" s="56"/>
      <c r="BO4" s="56"/>
      <c r="BP4" s="56"/>
      <c r="BQ4" s="56"/>
      <c r="BR4" s="56"/>
      <c r="BS4" s="56"/>
      <c r="BT4" s="56"/>
      <c r="BU4" s="56"/>
      <c r="BV4" s="56"/>
      <c r="BW4" s="56"/>
      <c r="BX4" s="56"/>
      <c r="BY4" s="56"/>
      <c r="BZ4" s="56"/>
      <c r="CA4" s="56"/>
      <c r="CB4" s="56"/>
      <c r="CC4" s="56"/>
      <c r="CD4" s="56"/>
      <c r="CE4" s="56"/>
      <c r="CF4" s="56"/>
      <c r="CG4" s="56"/>
      <c r="CH4" s="56"/>
      <c r="CI4" s="56"/>
      <c r="CJ4" s="56"/>
      <c r="CK4" s="56"/>
      <c r="CL4" s="56"/>
      <c r="CM4" s="56"/>
      <c r="CN4" s="56"/>
      <c r="CO4" s="56"/>
      <c r="CP4" s="56"/>
      <c r="CQ4" s="56"/>
      <c r="CR4" s="56"/>
      <c r="CS4" s="56"/>
      <c r="CT4" s="56"/>
      <c r="CU4" s="56"/>
      <c r="CV4" s="56"/>
      <c r="CW4" s="56"/>
      <c r="CX4" s="56"/>
      <c r="CY4" s="56"/>
    </row>
    <row r="5" spans="1:103" x14ac:dyDescent="0.25">
      <c r="A5" s="56"/>
      <c r="B5" s="221" t="s">
        <v>154</v>
      </c>
      <c r="C5" s="56"/>
      <c r="D5" s="57"/>
      <c r="E5" s="56"/>
      <c r="F5" s="45"/>
      <c r="G5" s="56"/>
      <c r="H5" s="106"/>
      <c r="I5" s="56"/>
      <c r="J5" s="110"/>
      <c r="K5" s="56"/>
      <c r="L5" s="56"/>
      <c r="M5" s="56"/>
      <c r="N5" s="56"/>
      <c r="O5" s="56"/>
      <c r="P5" s="56"/>
      <c r="Q5" s="56"/>
      <c r="R5" s="56"/>
      <c r="S5" s="56"/>
      <c r="T5" s="56"/>
      <c r="U5" s="56"/>
      <c r="V5" s="56"/>
      <c r="W5" s="56"/>
      <c r="X5" s="56"/>
      <c r="Y5" s="56"/>
      <c r="Z5" s="56"/>
      <c r="AA5" s="56"/>
      <c r="AB5" s="56"/>
      <c r="AC5" s="56"/>
      <c r="AD5" s="56"/>
      <c r="AE5" s="56"/>
      <c r="AF5" s="56"/>
      <c r="AG5" s="56"/>
      <c r="AH5" s="56"/>
      <c r="AI5" s="56"/>
      <c r="AJ5" s="56"/>
      <c r="AK5" s="56"/>
      <c r="AL5" s="56"/>
      <c r="AM5" s="56"/>
      <c r="AN5" s="56"/>
      <c r="AO5" s="56"/>
      <c r="AP5" s="56"/>
      <c r="AQ5" s="56"/>
      <c r="AR5" s="56"/>
      <c r="AS5" s="56"/>
      <c r="AT5" s="56"/>
      <c r="AU5" s="56"/>
      <c r="AV5" s="56"/>
      <c r="AW5" s="56"/>
      <c r="AX5" s="56"/>
      <c r="AY5" s="56"/>
      <c r="AZ5" s="56"/>
      <c r="BA5" s="56"/>
      <c r="BB5" s="56"/>
      <c r="BC5" s="56"/>
      <c r="BD5" s="56"/>
      <c r="BE5" s="56"/>
      <c r="BF5" s="56"/>
      <c r="BG5" s="56"/>
      <c r="BH5" s="56"/>
      <c r="BI5" s="56"/>
      <c r="BJ5" s="56"/>
      <c r="BK5" s="56"/>
      <c r="BL5" s="56"/>
      <c r="BM5" s="56"/>
      <c r="BN5" s="56"/>
      <c r="BO5" s="56"/>
      <c r="BP5" s="56"/>
      <c r="BQ5" s="56"/>
      <c r="BR5" s="56"/>
      <c r="BS5" s="56"/>
      <c r="BT5" s="56"/>
      <c r="BU5" s="56"/>
      <c r="BV5" s="56"/>
      <c r="BW5" s="56"/>
      <c r="BX5" s="56"/>
      <c r="BY5" s="56"/>
      <c r="BZ5" s="56"/>
      <c r="CA5" s="56"/>
      <c r="CB5" s="56"/>
      <c r="CC5" s="56"/>
      <c r="CD5" s="56"/>
      <c r="CE5" s="56"/>
      <c r="CF5" s="56"/>
      <c r="CG5" s="56"/>
      <c r="CH5" s="56"/>
      <c r="CI5" s="56"/>
      <c r="CJ5" s="56"/>
      <c r="CK5" s="56"/>
      <c r="CL5" s="56"/>
      <c r="CM5" s="56"/>
      <c r="CN5" s="56"/>
      <c r="CO5" s="56"/>
      <c r="CP5" s="56"/>
      <c r="CQ5" s="56"/>
      <c r="CR5" s="56"/>
      <c r="CS5" s="56"/>
      <c r="CT5" s="56"/>
      <c r="CU5" s="56"/>
      <c r="CV5" s="56"/>
      <c r="CW5" s="56"/>
      <c r="CX5" s="56"/>
      <c r="CY5" s="56"/>
    </row>
    <row r="6" spans="1:103" x14ac:dyDescent="0.25">
      <c r="A6" s="56"/>
      <c r="B6" s="48"/>
      <c r="C6" s="56"/>
      <c r="D6" s="57"/>
      <c r="E6" s="56"/>
      <c r="F6" s="45"/>
      <c r="G6" s="56"/>
      <c r="H6" s="106"/>
      <c r="I6" s="56"/>
      <c r="J6" s="110"/>
      <c r="K6" s="56"/>
      <c r="L6" s="56"/>
      <c r="M6" s="56"/>
      <c r="N6" s="56"/>
      <c r="O6" s="56"/>
      <c r="P6" s="56"/>
      <c r="Q6" s="56"/>
      <c r="R6" s="56"/>
      <c r="S6" s="56"/>
      <c r="T6" s="56"/>
      <c r="U6" s="56"/>
      <c r="V6" s="56"/>
      <c r="W6" s="56"/>
      <c r="X6" s="56"/>
      <c r="Y6" s="56"/>
      <c r="Z6" s="56"/>
      <c r="AA6" s="56"/>
      <c r="AB6" s="56"/>
      <c r="AC6" s="56"/>
      <c r="AD6" s="56"/>
      <c r="AE6" s="56"/>
      <c r="AF6" s="56"/>
      <c r="AG6" s="56"/>
      <c r="AH6" s="56"/>
      <c r="AI6" s="56"/>
      <c r="AJ6" s="56"/>
      <c r="AK6" s="56"/>
      <c r="AL6" s="56"/>
      <c r="AM6" s="56"/>
      <c r="AN6" s="56"/>
      <c r="AO6" s="56"/>
      <c r="AP6" s="56"/>
      <c r="AQ6" s="56"/>
      <c r="AR6" s="56"/>
      <c r="AS6" s="56"/>
      <c r="AT6" s="56"/>
      <c r="AU6" s="56"/>
      <c r="AV6" s="56"/>
      <c r="AW6" s="56"/>
      <c r="AX6" s="56"/>
      <c r="AY6" s="56"/>
      <c r="AZ6" s="56"/>
      <c r="BA6" s="56"/>
      <c r="BB6" s="56"/>
      <c r="BC6" s="56"/>
      <c r="BD6" s="56"/>
      <c r="BE6" s="56"/>
      <c r="BF6" s="56"/>
      <c r="BG6" s="56"/>
      <c r="BH6" s="56"/>
      <c r="BI6" s="56"/>
      <c r="BJ6" s="56"/>
      <c r="BK6" s="56"/>
      <c r="BL6" s="56"/>
      <c r="BM6" s="56"/>
      <c r="BN6" s="56"/>
      <c r="BO6" s="56"/>
      <c r="BP6" s="56"/>
      <c r="BQ6" s="56"/>
      <c r="BR6" s="56"/>
      <c r="BS6" s="56"/>
      <c r="BT6" s="56"/>
      <c r="BU6" s="56"/>
      <c r="BV6" s="56"/>
      <c r="BW6" s="56"/>
      <c r="BX6" s="56"/>
      <c r="BY6" s="56"/>
      <c r="BZ6" s="56"/>
      <c r="CA6" s="56"/>
      <c r="CB6" s="56"/>
      <c r="CC6" s="56"/>
      <c r="CD6" s="56"/>
      <c r="CE6" s="56"/>
      <c r="CF6" s="56"/>
      <c r="CG6" s="56"/>
      <c r="CH6" s="56"/>
      <c r="CI6" s="56"/>
      <c r="CJ6" s="56"/>
      <c r="CK6" s="56"/>
      <c r="CL6" s="56"/>
      <c r="CM6" s="56"/>
      <c r="CN6" s="56"/>
      <c r="CO6" s="56"/>
      <c r="CP6" s="56"/>
      <c r="CQ6" s="56"/>
      <c r="CR6" s="56"/>
      <c r="CS6" s="56"/>
      <c r="CT6" s="56"/>
      <c r="CU6" s="56"/>
      <c r="CV6" s="56"/>
      <c r="CW6" s="56"/>
      <c r="CX6" s="56"/>
      <c r="CY6" s="56"/>
    </row>
    <row r="7" spans="1:103" x14ac:dyDescent="0.25">
      <c r="A7" s="56"/>
      <c r="B7" s="21" t="s">
        <v>205</v>
      </c>
      <c r="C7" s="267"/>
      <c r="D7" s="268"/>
      <c r="E7" s="267"/>
      <c r="F7" s="269"/>
      <c r="G7" s="267"/>
      <c r="H7" s="270"/>
      <c r="I7" s="267"/>
      <c r="J7" s="271"/>
      <c r="K7" s="267"/>
      <c r="L7" s="267"/>
      <c r="M7" s="267"/>
      <c r="N7" s="267"/>
      <c r="O7" s="267"/>
      <c r="P7" s="267"/>
      <c r="Q7" s="267"/>
      <c r="R7" s="267"/>
      <c r="S7" s="267"/>
      <c r="T7" s="267"/>
      <c r="U7" s="56"/>
      <c r="V7" s="56"/>
      <c r="W7" s="56"/>
      <c r="X7" s="56"/>
      <c r="Y7" s="56"/>
      <c r="Z7" s="56"/>
      <c r="AA7" s="56"/>
      <c r="AB7" s="56"/>
      <c r="AC7" s="56"/>
      <c r="AD7" s="56"/>
      <c r="AE7" s="56"/>
      <c r="AF7" s="56"/>
      <c r="AG7" s="56"/>
      <c r="AH7" s="56"/>
      <c r="AI7" s="56"/>
      <c r="AJ7" s="56"/>
      <c r="AK7" s="56"/>
      <c r="AL7" s="56"/>
      <c r="AM7" s="56"/>
      <c r="AN7" s="56"/>
      <c r="AO7" s="56"/>
      <c r="AP7" s="56"/>
      <c r="AQ7" s="56"/>
      <c r="AR7" s="56"/>
      <c r="AS7" s="56"/>
      <c r="AT7" s="56"/>
      <c r="AU7" s="56"/>
      <c r="AV7" s="56"/>
      <c r="AW7" s="56"/>
      <c r="AX7" s="56"/>
      <c r="AY7" s="56"/>
      <c r="AZ7" s="56"/>
      <c r="BA7" s="56"/>
      <c r="BB7" s="56"/>
      <c r="BC7" s="56"/>
      <c r="BD7" s="56"/>
      <c r="BE7" s="56"/>
      <c r="BF7" s="56"/>
      <c r="BG7" s="56"/>
      <c r="BH7" s="56"/>
      <c r="BI7" s="56"/>
      <c r="BJ7" s="56"/>
      <c r="BK7" s="56"/>
      <c r="BL7" s="56"/>
      <c r="BM7" s="56"/>
      <c r="BN7" s="56"/>
      <c r="BO7" s="56"/>
      <c r="BP7" s="56"/>
      <c r="BQ7" s="56"/>
      <c r="BR7" s="56"/>
      <c r="BS7" s="56"/>
      <c r="BT7" s="56"/>
      <c r="BU7" s="56"/>
      <c r="BV7" s="56"/>
      <c r="BW7" s="56"/>
      <c r="BX7" s="56"/>
      <c r="BY7" s="56"/>
      <c r="BZ7" s="56"/>
      <c r="CA7" s="56"/>
      <c r="CB7" s="56"/>
      <c r="CC7" s="56"/>
      <c r="CD7" s="56"/>
      <c r="CE7" s="56"/>
      <c r="CF7" s="56"/>
      <c r="CG7" s="56"/>
      <c r="CH7" s="56"/>
      <c r="CI7" s="56"/>
      <c r="CJ7" s="56"/>
      <c r="CK7" s="56"/>
      <c r="CL7" s="56"/>
      <c r="CM7" s="56"/>
      <c r="CN7" s="56"/>
      <c r="CO7" s="56"/>
      <c r="CP7" s="56"/>
      <c r="CQ7" s="56"/>
      <c r="CR7" s="56"/>
      <c r="CS7" s="56"/>
      <c r="CT7" s="56"/>
      <c r="CU7" s="56"/>
      <c r="CV7" s="56"/>
      <c r="CW7" s="56"/>
      <c r="CX7" s="56"/>
      <c r="CY7" s="56"/>
    </row>
    <row r="8" spans="1:103" x14ac:dyDescent="0.25">
      <c r="A8" s="56"/>
      <c r="B8" s="7" t="s">
        <v>260</v>
      </c>
      <c r="C8" s="56"/>
      <c r="D8" s="57"/>
      <c r="E8" s="56"/>
      <c r="F8" s="45"/>
      <c r="G8" s="56"/>
      <c r="H8" s="106"/>
      <c r="I8" s="56"/>
      <c r="J8" s="110"/>
      <c r="K8" s="56"/>
      <c r="L8" s="56"/>
      <c r="M8" s="56"/>
      <c r="N8" s="56"/>
      <c r="O8" s="56"/>
      <c r="P8" s="56"/>
      <c r="Q8" s="56"/>
      <c r="R8" s="56"/>
      <c r="S8" s="56"/>
      <c r="T8" s="56"/>
      <c r="U8" s="56"/>
      <c r="V8" s="56"/>
      <c r="W8" s="56"/>
      <c r="X8" s="56"/>
      <c r="Y8" s="56"/>
      <c r="Z8" s="56"/>
      <c r="AA8" s="56"/>
      <c r="AB8" s="56"/>
      <c r="AC8" s="56"/>
      <c r="AD8" s="56"/>
      <c r="AE8" s="56"/>
      <c r="AF8" s="56"/>
      <c r="AG8" s="56"/>
      <c r="AH8" s="56"/>
      <c r="AI8" s="56"/>
      <c r="AJ8" s="56"/>
      <c r="AK8" s="56"/>
      <c r="AL8" s="56"/>
      <c r="AM8" s="56"/>
      <c r="AN8" s="56"/>
      <c r="AO8" s="56"/>
      <c r="AP8" s="56"/>
      <c r="AQ8" s="56"/>
      <c r="AR8" s="56"/>
      <c r="AS8" s="56"/>
      <c r="AT8" s="56"/>
      <c r="AU8" s="56"/>
      <c r="AV8" s="56"/>
      <c r="AW8" s="56"/>
      <c r="AX8" s="56"/>
      <c r="AY8" s="56"/>
      <c r="AZ8" s="56"/>
      <c r="BA8" s="56"/>
      <c r="BB8" s="56"/>
      <c r="BC8" s="56"/>
      <c r="BD8" s="56"/>
      <c r="BE8" s="56"/>
      <c r="BF8" s="56"/>
      <c r="BG8" s="56"/>
      <c r="BH8" s="56"/>
      <c r="BI8" s="56"/>
      <c r="BJ8" s="56"/>
      <c r="BK8" s="56"/>
      <c r="BL8" s="56"/>
      <c r="BM8" s="56"/>
      <c r="BN8" s="56"/>
      <c r="BO8" s="56"/>
      <c r="BP8" s="56"/>
      <c r="BQ8" s="56"/>
      <c r="BR8" s="56"/>
      <c r="BS8" s="56"/>
      <c r="BT8" s="56"/>
      <c r="BU8" s="56"/>
      <c r="BV8" s="56"/>
      <c r="BW8" s="56"/>
      <c r="BX8" s="56"/>
      <c r="BY8" s="56"/>
      <c r="BZ8" s="56"/>
      <c r="CA8" s="56"/>
      <c r="CB8" s="56"/>
      <c r="CC8" s="56"/>
      <c r="CD8" s="56"/>
      <c r="CE8" s="56"/>
      <c r="CF8" s="56"/>
      <c r="CG8" s="56"/>
      <c r="CH8" s="56"/>
      <c r="CI8" s="56"/>
      <c r="CJ8" s="56"/>
      <c r="CK8" s="56"/>
      <c r="CL8" s="56"/>
      <c r="CM8" s="56"/>
      <c r="CN8" s="56"/>
      <c r="CO8" s="56"/>
      <c r="CP8" s="56"/>
      <c r="CQ8" s="56"/>
      <c r="CR8" s="56"/>
      <c r="CS8" s="56"/>
      <c r="CT8" s="56"/>
      <c r="CU8" s="56"/>
      <c r="CV8" s="56"/>
      <c r="CW8" s="56"/>
      <c r="CX8" s="56"/>
      <c r="CY8" s="56"/>
    </row>
    <row r="9" spans="1:103" x14ac:dyDescent="0.25">
      <c r="A9" s="56"/>
      <c r="B9" s="10" t="s">
        <v>220</v>
      </c>
      <c r="C9" s="56"/>
      <c r="D9" s="57"/>
      <c r="E9" s="56"/>
      <c r="F9" s="45"/>
      <c r="G9" s="56"/>
      <c r="H9" s="106"/>
      <c r="I9" s="56"/>
      <c r="J9" s="110"/>
      <c r="K9" s="56"/>
      <c r="L9" s="56"/>
      <c r="M9" s="56"/>
      <c r="N9" s="56"/>
      <c r="O9" s="56"/>
      <c r="P9" s="56"/>
      <c r="Q9" s="56"/>
      <c r="R9" s="56"/>
      <c r="S9" s="56"/>
      <c r="T9" s="56"/>
      <c r="U9" s="56"/>
      <c r="V9" s="56"/>
      <c r="W9" s="56"/>
      <c r="X9" s="56"/>
      <c r="Y9" s="56"/>
      <c r="Z9" s="56"/>
      <c r="AA9" s="56"/>
      <c r="AB9" s="56"/>
      <c r="AC9" s="56"/>
      <c r="AD9" s="56"/>
      <c r="AE9" s="56"/>
      <c r="AF9" s="56"/>
      <c r="AG9" s="56"/>
      <c r="AH9" s="56"/>
      <c r="AI9" s="56"/>
      <c r="AJ9" s="56"/>
      <c r="AK9" s="56"/>
      <c r="AL9" s="56"/>
      <c r="AM9" s="56"/>
      <c r="AN9" s="56"/>
      <c r="AO9" s="56"/>
      <c r="AP9" s="56"/>
      <c r="AQ9" s="56"/>
      <c r="AR9" s="56"/>
      <c r="AS9" s="56"/>
      <c r="AT9" s="56"/>
      <c r="AU9" s="56"/>
      <c r="AV9" s="56"/>
      <c r="AW9" s="56"/>
      <c r="AX9" s="56"/>
      <c r="AY9" s="56"/>
      <c r="AZ9" s="56"/>
      <c r="BA9" s="56"/>
      <c r="BB9" s="56"/>
      <c r="BC9" s="56"/>
      <c r="BD9" s="56"/>
      <c r="BE9" s="56"/>
      <c r="BF9" s="56"/>
      <c r="BG9" s="56"/>
      <c r="BH9" s="56"/>
      <c r="BI9" s="56"/>
      <c r="BJ9" s="56"/>
      <c r="BK9" s="56"/>
      <c r="BL9" s="56"/>
      <c r="BM9" s="56"/>
      <c r="BN9" s="56"/>
      <c r="BO9" s="56"/>
      <c r="BP9" s="56"/>
      <c r="BQ9" s="56"/>
      <c r="BR9" s="56"/>
      <c r="BS9" s="56"/>
      <c r="BT9" s="56"/>
      <c r="BU9" s="56"/>
      <c r="BV9" s="56"/>
      <c r="BW9" s="56"/>
      <c r="BX9" s="56"/>
      <c r="BY9" s="56"/>
      <c r="BZ9" s="56"/>
      <c r="CA9" s="56"/>
      <c r="CB9" s="56"/>
      <c r="CC9" s="56"/>
      <c r="CD9" s="56"/>
      <c r="CE9" s="56"/>
      <c r="CF9" s="56"/>
      <c r="CG9" s="56"/>
      <c r="CH9" s="56"/>
      <c r="CI9" s="56"/>
      <c r="CJ9" s="56"/>
      <c r="CK9" s="56"/>
      <c r="CL9" s="56"/>
      <c r="CM9" s="56"/>
      <c r="CN9" s="56"/>
      <c r="CO9" s="56"/>
      <c r="CP9" s="56"/>
      <c r="CQ9" s="56"/>
      <c r="CR9" s="56"/>
      <c r="CS9" s="56"/>
      <c r="CT9" s="56"/>
      <c r="CU9" s="56"/>
      <c r="CV9" s="56"/>
      <c r="CW9" s="56"/>
      <c r="CX9" s="56"/>
      <c r="CY9" s="56"/>
    </row>
    <row r="10" spans="1:103" x14ac:dyDescent="0.25">
      <c r="A10" s="56"/>
      <c r="B10" s="10" t="s">
        <v>221</v>
      </c>
      <c r="C10" s="56"/>
      <c r="D10" s="57"/>
      <c r="E10" s="56"/>
      <c r="F10" s="45"/>
      <c r="G10" s="56"/>
      <c r="H10" s="106"/>
      <c r="I10" s="56"/>
      <c r="J10" s="110"/>
      <c r="K10" s="56"/>
      <c r="L10" s="56"/>
      <c r="M10" s="56"/>
      <c r="N10" s="56"/>
      <c r="O10" s="56"/>
      <c r="P10" s="56"/>
      <c r="Q10" s="56"/>
      <c r="R10" s="56"/>
      <c r="S10" s="56"/>
      <c r="T10" s="56"/>
      <c r="U10" s="56"/>
      <c r="V10" s="56"/>
      <c r="W10" s="56"/>
      <c r="X10" s="56"/>
      <c r="Y10" s="56"/>
      <c r="Z10" s="56"/>
      <c r="AA10" s="56"/>
      <c r="AB10" s="56"/>
      <c r="AC10" s="56"/>
      <c r="AD10" s="56"/>
      <c r="AE10" s="56"/>
      <c r="AF10" s="56"/>
      <c r="AG10" s="56"/>
      <c r="AH10" s="56"/>
      <c r="AI10" s="56"/>
      <c r="AJ10" s="56"/>
      <c r="AK10" s="56"/>
      <c r="AL10" s="56"/>
      <c r="AM10" s="56"/>
      <c r="AN10" s="56"/>
      <c r="AO10" s="56"/>
      <c r="AP10" s="56"/>
      <c r="AQ10" s="56"/>
      <c r="AR10" s="56"/>
      <c r="AS10" s="56"/>
      <c r="AT10" s="56"/>
      <c r="AU10" s="56"/>
      <c r="AV10" s="56"/>
      <c r="AW10" s="56"/>
      <c r="AX10" s="56"/>
      <c r="AY10" s="56"/>
      <c r="AZ10" s="56"/>
      <c r="BA10" s="56"/>
      <c r="BB10" s="56"/>
      <c r="BC10" s="56"/>
      <c r="BD10" s="56"/>
      <c r="BE10" s="56"/>
      <c r="BF10" s="56"/>
      <c r="BG10" s="56"/>
      <c r="BH10" s="56"/>
      <c r="BI10" s="56"/>
      <c r="BJ10" s="56"/>
      <c r="BK10" s="56"/>
      <c r="BL10" s="56"/>
      <c r="BM10" s="56"/>
      <c r="BN10" s="56"/>
      <c r="BO10" s="56"/>
      <c r="BP10" s="56"/>
      <c r="BQ10" s="56"/>
      <c r="BR10" s="56"/>
      <c r="BS10" s="56"/>
      <c r="BT10" s="56"/>
      <c r="BU10" s="56"/>
      <c r="BV10" s="56"/>
      <c r="BW10" s="56"/>
      <c r="BX10" s="56"/>
      <c r="BY10" s="56"/>
      <c r="BZ10" s="56"/>
      <c r="CA10" s="56"/>
      <c r="CB10" s="56"/>
      <c r="CC10" s="56"/>
      <c r="CD10" s="56"/>
      <c r="CE10" s="56"/>
      <c r="CF10" s="56"/>
      <c r="CG10" s="56"/>
      <c r="CH10" s="56"/>
      <c r="CI10" s="56"/>
      <c r="CJ10" s="56"/>
      <c r="CK10" s="56"/>
      <c r="CL10" s="56"/>
      <c r="CM10" s="56"/>
      <c r="CN10" s="56"/>
      <c r="CO10" s="56"/>
      <c r="CP10" s="56"/>
      <c r="CQ10" s="56"/>
      <c r="CR10" s="56"/>
      <c r="CS10" s="56"/>
      <c r="CT10" s="56"/>
      <c r="CU10" s="56"/>
      <c r="CV10" s="56"/>
      <c r="CW10" s="56"/>
      <c r="CX10" s="56"/>
      <c r="CY10" s="56"/>
    </row>
    <row r="11" spans="1:103" x14ac:dyDescent="0.25">
      <c r="A11" s="56"/>
      <c r="B11" s="225" t="s">
        <v>155</v>
      </c>
      <c r="C11" s="56"/>
      <c r="D11" s="57"/>
      <c r="E11" s="56"/>
      <c r="F11" s="45"/>
      <c r="G11" s="56"/>
      <c r="H11" s="106"/>
      <c r="I11" s="56"/>
      <c r="J11" s="110"/>
      <c r="K11" s="56"/>
      <c r="L11" s="56"/>
      <c r="M11" s="56"/>
      <c r="N11" s="56"/>
      <c r="O11" s="56"/>
      <c r="P11" s="56"/>
      <c r="Q11" s="56"/>
      <c r="R11" s="56"/>
      <c r="S11" s="56"/>
      <c r="T11" s="56"/>
      <c r="U11" s="56"/>
      <c r="V11" s="56"/>
      <c r="W11" s="56"/>
      <c r="X11" s="56"/>
      <c r="Y11" s="56"/>
      <c r="Z11" s="56"/>
      <c r="AA11" s="56"/>
      <c r="AB11" s="56"/>
      <c r="AC11" s="56"/>
      <c r="AD11" s="56"/>
      <c r="AE11" s="56"/>
      <c r="AF11" s="56"/>
      <c r="AG11" s="56"/>
      <c r="AH11" s="56"/>
      <c r="AI11" s="56"/>
      <c r="AJ11" s="56"/>
      <c r="AK11" s="56"/>
      <c r="AL11" s="56"/>
      <c r="AM11" s="56"/>
      <c r="AN11" s="56"/>
      <c r="AO11" s="56"/>
      <c r="AP11" s="56"/>
      <c r="AQ11" s="56"/>
      <c r="AR11" s="56"/>
      <c r="AS11" s="56"/>
      <c r="AT11" s="56"/>
      <c r="AU11" s="56"/>
      <c r="AV11" s="56"/>
      <c r="AW11" s="56"/>
      <c r="AX11" s="56"/>
      <c r="AY11" s="56"/>
      <c r="AZ11" s="56"/>
      <c r="BA11" s="56"/>
      <c r="BB11" s="56"/>
      <c r="BC11" s="56"/>
      <c r="BD11" s="56"/>
      <c r="BE11" s="56"/>
      <c r="BF11" s="56"/>
      <c r="BG11" s="56"/>
      <c r="BH11" s="56"/>
      <c r="BI11" s="56"/>
      <c r="BJ11" s="56"/>
      <c r="BK11" s="56"/>
      <c r="BL11" s="56"/>
      <c r="BM11" s="56"/>
      <c r="BN11" s="56"/>
      <c r="BO11" s="56"/>
      <c r="BP11" s="56"/>
      <c r="BQ11" s="56"/>
      <c r="BR11" s="56"/>
      <c r="BS11" s="56"/>
      <c r="BT11" s="56"/>
      <c r="BU11" s="56"/>
      <c r="BV11" s="56"/>
      <c r="BW11" s="56"/>
      <c r="BX11" s="56"/>
      <c r="BY11" s="56"/>
      <c r="BZ11" s="56"/>
      <c r="CA11" s="56"/>
      <c r="CB11" s="56"/>
      <c r="CC11" s="56"/>
      <c r="CD11" s="56"/>
      <c r="CE11" s="56"/>
      <c r="CF11" s="56"/>
      <c r="CG11" s="56"/>
      <c r="CH11" s="56"/>
      <c r="CI11" s="56"/>
      <c r="CJ11" s="56"/>
      <c r="CK11" s="56"/>
      <c r="CL11" s="56"/>
      <c r="CM11" s="56"/>
      <c r="CN11" s="56"/>
      <c r="CO11" s="56"/>
      <c r="CP11" s="56"/>
      <c r="CQ11" s="56"/>
      <c r="CR11" s="56"/>
      <c r="CS11" s="56"/>
      <c r="CT11" s="56"/>
      <c r="CU11" s="56"/>
      <c r="CV11" s="56"/>
      <c r="CW11" s="56"/>
      <c r="CX11" s="56"/>
      <c r="CY11" s="56"/>
    </row>
    <row r="12" spans="1:103" x14ac:dyDescent="0.25">
      <c r="A12" s="56"/>
      <c r="B12" s="235" t="s">
        <v>156</v>
      </c>
      <c r="C12" s="62"/>
      <c r="D12" s="236"/>
      <c r="E12" s="62"/>
      <c r="F12" s="237"/>
      <c r="G12" s="56"/>
      <c r="H12" s="106"/>
      <c r="I12" s="56"/>
      <c r="J12" s="110"/>
      <c r="K12" s="56"/>
      <c r="L12" s="56"/>
      <c r="M12" s="56"/>
      <c r="N12" s="56"/>
      <c r="O12" s="56"/>
      <c r="P12" s="56"/>
      <c r="Q12" s="56"/>
      <c r="R12" s="56"/>
      <c r="S12" s="56"/>
      <c r="T12" s="56"/>
      <c r="U12" s="56"/>
      <c r="V12" s="56"/>
      <c r="W12" s="56"/>
      <c r="X12" s="56"/>
      <c r="Y12" s="56"/>
      <c r="Z12" s="56"/>
      <c r="AA12" s="56"/>
      <c r="AB12" s="56"/>
      <c r="AC12" s="56"/>
      <c r="AD12" s="56"/>
      <c r="AE12" s="56"/>
      <c r="AF12" s="56"/>
      <c r="AG12" s="56"/>
      <c r="AH12" s="56"/>
      <c r="AI12" s="56"/>
      <c r="AJ12" s="56"/>
      <c r="AK12" s="56"/>
      <c r="AL12" s="56"/>
      <c r="AM12" s="56"/>
      <c r="AN12" s="56"/>
      <c r="AO12" s="56"/>
      <c r="AP12" s="56"/>
      <c r="AQ12" s="56"/>
      <c r="AR12" s="56"/>
      <c r="AS12" s="56"/>
      <c r="AT12" s="56"/>
      <c r="AU12" s="56"/>
      <c r="AV12" s="56"/>
      <c r="AW12" s="56"/>
      <c r="AX12" s="56"/>
      <c r="AY12" s="56"/>
      <c r="AZ12" s="56"/>
      <c r="BA12" s="56"/>
      <c r="BB12" s="56"/>
      <c r="BC12" s="56"/>
      <c r="BD12" s="56"/>
      <c r="BE12" s="56"/>
      <c r="BF12" s="56"/>
      <c r="BG12" s="56"/>
      <c r="BH12" s="56"/>
      <c r="BI12" s="56"/>
      <c r="BJ12" s="56"/>
      <c r="BK12" s="56"/>
      <c r="BL12" s="56"/>
      <c r="BM12" s="56"/>
      <c r="BN12" s="56"/>
      <c r="BO12" s="56"/>
      <c r="BP12" s="56"/>
      <c r="BQ12" s="56"/>
      <c r="BR12" s="56"/>
      <c r="BS12" s="56"/>
      <c r="BT12" s="56"/>
      <c r="BU12" s="56"/>
      <c r="BV12" s="56"/>
      <c r="BW12" s="56"/>
      <c r="BX12" s="56"/>
      <c r="BY12" s="56"/>
      <c r="BZ12" s="56"/>
      <c r="CA12" s="56"/>
      <c r="CB12" s="56"/>
      <c r="CC12" s="56"/>
      <c r="CD12" s="56"/>
      <c r="CE12" s="56"/>
      <c r="CF12" s="56"/>
      <c r="CG12" s="56"/>
      <c r="CH12" s="56"/>
      <c r="CI12" s="56"/>
      <c r="CJ12" s="56"/>
      <c r="CK12" s="56"/>
      <c r="CL12" s="56"/>
      <c r="CM12" s="56"/>
      <c r="CN12" s="56"/>
      <c r="CO12" s="56"/>
      <c r="CP12" s="56"/>
      <c r="CQ12" s="56"/>
      <c r="CR12" s="56"/>
      <c r="CS12" s="56"/>
      <c r="CT12" s="56"/>
      <c r="CU12" s="56"/>
      <c r="CV12" s="56"/>
      <c r="CW12" s="56"/>
      <c r="CX12" s="56"/>
      <c r="CY12" s="56"/>
    </row>
    <row r="13" spans="1:103" ht="6.6" customHeight="1" x14ac:dyDescent="0.25">
      <c r="A13" s="56"/>
      <c r="B13" s="4"/>
      <c r="C13" s="56"/>
      <c r="D13" s="57"/>
      <c r="E13" s="56"/>
      <c r="F13" s="45"/>
      <c r="G13" s="56"/>
      <c r="H13" s="106"/>
      <c r="I13" s="56"/>
      <c r="J13" s="110"/>
      <c r="K13" s="56"/>
      <c r="L13" s="56"/>
      <c r="M13" s="56"/>
      <c r="N13" s="56"/>
      <c r="O13" s="56"/>
      <c r="P13" s="56"/>
      <c r="Q13" s="56"/>
      <c r="R13" s="56"/>
      <c r="S13" s="56"/>
      <c r="T13" s="56"/>
      <c r="U13" s="56"/>
      <c r="V13" s="56"/>
      <c r="W13" s="56"/>
      <c r="X13" s="56"/>
      <c r="Y13" s="56"/>
      <c r="Z13" s="56"/>
      <c r="AA13" s="56"/>
      <c r="AB13" s="56"/>
      <c r="AC13" s="56"/>
      <c r="AD13" s="56"/>
      <c r="AE13" s="56"/>
      <c r="AF13" s="56"/>
      <c r="AG13" s="56"/>
      <c r="AH13" s="56"/>
      <c r="AI13" s="56"/>
      <c r="AJ13" s="56"/>
      <c r="AK13" s="56"/>
      <c r="AL13" s="56"/>
      <c r="AM13" s="56"/>
      <c r="AN13" s="56"/>
      <c r="AO13" s="56"/>
      <c r="AP13" s="56"/>
      <c r="AQ13" s="56"/>
      <c r="AR13" s="56"/>
      <c r="AS13" s="56"/>
      <c r="AT13" s="56"/>
      <c r="AU13" s="56"/>
      <c r="AV13" s="56"/>
      <c r="AW13" s="56"/>
      <c r="AX13" s="56"/>
      <c r="AY13" s="56"/>
      <c r="AZ13" s="56"/>
      <c r="BA13" s="56"/>
      <c r="BB13" s="56"/>
      <c r="BC13" s="56"/>
      <c r="BD13" s="56"/>
      <c r="BE13" s="56"/>
      <c r="BF13" s="56"/>
      <c r="BG13" s="56"/>
      <c r="BH13" s="56"/>
      <c r="BI13" s="56"/>
      <c r="BJ13" s="56"/>
      <c r="BK13" s="56"/>
      <c r="BL13" s="56"/>
      <c r="BM13" s="56"/>
      <c r="BN13" s="56"/>
      <c r="BO13" s="56"/>
      <c r="BP13" s="56"/>
      <c r="BQ13" s="56"/>
      <c r="BR13" s="56"/>
      <c r="BS13" s="56"/>
      <c r="BT13" s="56"/>
      <c r="BU13" s="56"/>
      <c r="BV13" s="56"/>
      <c r="BW13" s="56"/>
      <c r="BX13" s="56"/>
      <c r="BY13" s="56"/>
      <c r="BZ13" s="56"/>
      <c r="CA13" s="56"/>
      <c r="CB13" s="56"/>
      <c r="CC13" s="56"/>
      <c r="CD13" s="56"/>
      <c r="CE13" s="56"/>
      <c r="CF13" s="56"/>
      <c r="CG13" s="56"/>
      <c r="CH13" s="56"/>
      <c r="CI13" s="56"/>
      <c r="CJ13" s="56"/>
      <c r="CK13" s="56"/>
      <c r="CL13" s="56"/>
      <c r="CM13" s="56"/>
      <c r="CN13" s="56"/>
      <c r="CO13" s="56"/>
      <c r="CP13" s="56"/>
      <c r="CQ13" s="56"/>
      <c r="CR13" s="56"/>
      <c r="CS13" s="56"/>
      <c r="CT13" s="56"/>
      <c r="CU13" s="56"/>
      <c r="CV13" s="56"/>
      <c r="CW13" s="56"/>
      <c r="CX13" s="56"/>
      <c r="CY13" s="56"/>
    </row>
    <row r="14" spans="1:103" x14ac:dyDescent="0.25">
      <c r="A14" s="56"/>
      <c r="B14" s="16" t="s">
        <v>217</v>
      </c>
      <c r="C14" s="62"/>
      <c r="D14" s="236"/>
      <c r="E14" s="62"/>
      <c r="F14" s="237"/>
      <c r="G14" s="56"/>
      <c r="H14" s="106"/>
      <c r="I14" s="56"/>
      <c r="J14" s="110"/>
      <c r="K14" s="56"/>
      <c r="L14" s="56"/>
      <c r="M14" s="56"/>
      <c r="N14" s="56"/>
      <c r="O14" s="56"/>
      <c r="P14" s="56"/>
      <c r="Q14" s="56"/>
      <c r="R14" s="56"/>
      <c r="S14" s="56"/>
      <c r="T14" s="56"/>
      <c r="U14" s="56"/>
      <c r="V14" s="56"/>
      <c r="W14" s="56"/>
      <c r="X14" s="56"/>
      <c r="Y14" s="56"/>
      <c r="Z14" s="56"/>
      <c r="AA14" s="56"/>
      <c r="AB14" s="56"/>
      <c r="AC14" s="56"/>
      <c r="AD14" s="56"/>
      <c r="AE14" s="56"/>
      <c r="AF14" s="56"/>
      <c r="AG14" s="56"/>
      <c r="AH14" s="56"/>
      <c r="AI14" s="56"/>
      <c r="AJ14" s="56"/>
      <c r="AK14" s="56"/>
      <c r="AL14" s="56"/>
      <c r="AM14" s="56"/>
      <c r="AN14" s="56"/>
      <c r="AO14" s="56"/>
      <c r="AP14" s="56"/>
      <c r="AQ14" s="56"/>
      <c r="AR14" s="56"/>
      <c r="AS14" s="56"/>
      <c r="AT14" s="56"/>
      <c r="AU14" s="56"/>
      <c r="AV14" s="56"/>
      <c r="AW14" s="56"/>
      <c r="AX14" s="56"/>
      <c r="AY14" s="56"/>
      <c r="AZ14" s="56"/>
      <c r="BA14" s="56"/>
      <c r="BB14" s="56"/>
      <c r="BC14" s="56"/>
      <c r="BD14" s="56"/>
      <c r="BE14" s="56"/>
      <c r="BF14" s="56"/>
      <c r="BG14" s="56"/>
      <c r="BH14" s="56"/>
      <c r="BI14" s="56"/>
      <c r="BJ14" s="56"/>
      <c r="BK14" s="56"/>
      <c r="BL14" s="56"/>
      <c r="BM14" s="56"/>
      <c r="BN14" s="56"/>
      <c r="BO14" s="56"/>
      <c r="BP14" s="56"/>
      <c r="BQ14" s="56"/>
      <c r="BR14" s="56"/>
      <c r="BS14" s="56"/>
      <c r="BT14" s="56"/>
      <c r="BU14" s="56"/>
      <c r="BV14" s="56"/>
      <c r="BW14" s="56"/>
      <c r="BX14" s="56"/>
      <c r="BY14" s="56"/>
      <c r="BZ14" s="56"/>
      <c r="CA14" s="56"/>
      <c r="CB14" s="56"/>
      <c r="CC14" s="56"/>
      <c r="CD14" s="56"/>
      <c r="CE14" s="56"/>
      <c r="CF14" s="56"/>
      <c r="CG14" s="56"/>
      <c r="CH14" s="56"/>
      <c r="CI14" s="56"/>
      <c r="CJ14" s="56"/>
      <c r="CK14" s="56"/>
      <c r="CL14" s="56"/>
      <c r="CM14" s="56"/>
      <c r="CN14" s="56"/>
      <c r="CO14" s="56"/>
      <c r="CP14" s="56"/>
      <c r="CQ14" s="56"/>
      <c r="CR14" s="56"/>
      <c r="CS14" s="56"/>
      <c r="CT14" s="56"/>
      <c r="CU14" s="56"/>
      <c r="CV14" s="56"/>
      <c r="CW14" s="56"/>
      <c r="CX14" s="56"/>
      <c r="CY14" s="56"/>
    </row>
    <row r="15" spans="1:103" x14ac:dyDescent="0.25">
      <c r="A15" s="56"/>
      <c r="B15" s="56"/>
      <c r="C15" s="56"/>
      <c r="D15" s="57"/>
      <c r="E15" s="56"/>
      <c r="F15" s="45"/>
      <c r="G15" s="56"/>
      <c r="H15" s="106"/>
      <c r="I15" s="56"/>
      <c r="J15" s="110"/>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6"/>
      <c r="AO15" s="56"/>
      <c r="AP15" s="56"/>
      <c r="AQ15" s="56"/>
      <c r="AR15" s="56"/>
      <c r="AS15" s="56"/>
      <c r="AT15" s="56"/>
      <c r="AU15" s="56"/>
      <c r="AV15" s="56"/>
      <c r="AW15" s="56"/>
      <c r="AX15" s="56"/>
      <c r="AY15" s="56"/>
      <c r="AZ15" s="56"/>
      <c r="BA15" s="56"/>
      <c r="BB15" s="56"/>
      <c r="BC15" s="56"/>
      <c r="BD15" s="56"/>
      <c r="BE15" s="56"/>
      <c r="BF15" s="56"/>
      <c r="BG15" s="56"/>
      <c r="BH15" s="56"/>
      <c r="BI15" s="56"/>
      <c r="BJ15" s="56"/>
      <c r="BK15" s="56"/>
      <c r="BL15" s="56"/>
      <c r="BM15" s="56"/>
      <c r="BN15" s="56"/>
      <c r="BO15" s="56"/>
      <c r="BP15" s="56"/>
      <c r="BQ15" s="56"/>
      <c r="BR15" s="56"/>
      <c r="BS15" s="56"/>
      <c r="BT15" s="56"/>
      <c r="BU15" s="56"/>
      <c r="BV15" s="56"/>
      <c r="BW15" s="56"/>
      <c r="BX15" s="56"/>
      <c r="BY15" s="56"/>
      <c r="BZ15" s="56"/>
      <c r="CA15" s="56"/>
      <c r="CB15" s="56"/>
      <c r="CC15" s="56"/>
      <c r="CD15" s="56"/>
      <c r="CE15" s="56"/>
      <c r="CF15" s="56"/>
      <c r="CG15" s="56"/>
      <c r="CH15" s="56"/>
      <c r="CI15" s="56"/>
      <c r="CJ15" s="56"/>
      <c r="CK15" s="56"/>
      <c r="CL15" s="56"/>
      <c r="CM15" s="56"/>
      <c r="CN15" s="56"/>
      <c r="CO15" s="56"/>
      <c r="CP15" s="56"/>
      <c r="CQ15" s="56"/>
      <c r="CR15" s="56"/>
      <c r="CS15" s="56"/>
      <c r="CT15" s="56"/>
      <c r="CU15" s="56"/>
      <c r="CV15" s="56"/>
      <c r="CW15" s="56"/>
      <c r="CX15" s="56"/>
      <c r="CY15" s="56"/>
    </row>
    <row r="16" spans="1:103" x14ac:dyDescent="0.25">
      <c r="A16" s="59"/>
      <c r="B16" s="21" t="s">
        <v>37</v>
      </c>
      <c r="C16" s="21" t="s">
        <v>0</v>
      </c>
      <c r="D16" s="305" t="s">
        <v>1</v>
      </c>
      <c r="E16" s="306"/>
      <c r="F16" s="307" t="s">
        <v>2</v>
      </c>
      <c r="G16" s="21"/>
      <c r="H16" s="308" t="s">
        <v>84</v>
      </c>
      <c r="I16" s="309"/>
      <c r="J16" s="309"/>
      <c r="K16" s="21"/>
      <c r="L16" s="21" t="s">
        <v>43</v>
      </c>
      <c r="M16" s="266"/>
      <c r="N16" s="266"/>
      <c r="O16" s="266"/>
      <c r="P16" s="266"/>
      <c r="Q16" s="266"/>
      <c r="R16" s="266"/>
      <c r="S16" s="266"/>
      <c r="T16" s="266"/>
      <c r="U16" s="56"/>
      <c r="V16" s="56"/>
      <c r="W16" s="56"/>
      <c r="X16" s="56"/>
      <c r="Y16" s="56"/>
      <c r="Z16" s="56"/>
      <c r="AA16" s="56"/>
      <c r="AB16" s="56"/>
      <c r="AC16" s="56"/>
      <c r="AD16" s="56"/>
      <c r="AE16" s="56"/>
      <c r="AF16" s="56"/>
      <c r="AG16" s="56"/>
      <c r="AH16" s="56"/>
      <c r="AI16" s="56"/>
      <c r="AJ16" s="56"/>
      <c r="AK16" s="56"/>
      <c r="AL16" s="56"/>
      <c r="AM16" s="56"/>
      <c r="AN16" s="56"/>
      <c r="AO16" s="56"/>
      <c r="AP16" s="56"/>
      <c r="AQ16" s="56"/>
      <c r="AR16" s="56"/>
      <c r="AS16" s="56"/>
      <c r="AT16" s="56"/>
      <c r="AU16" s="56"/>
      <c r="AV16" s="56"/>
      <c r="AW16" s="56"/>
      <c r="AX16" s="56"/>
      <c r="AY16" s="56"/>
      <c r="AZ16" s="56"/>
      <c r="BA16" s="56"/>
      <c r="BB16" s="56"/>
      <c r="BC16" s="56"/>
      <c r="BD16" s="56"/>
      <c r="BE16" s="56"/>
      <c r="BF16" s="56"/>
      <c r="BG16" s="56"/>
      <c r="BH16" s="56"/>
      <c r="BI16" s="56"/>
      <c r="BJ16" s="56"/>
      <c r="BK16" s="56"/>
      <c r="BL16" s="56"/>
      <c r="BM16" s="56"/>
      <c r="BN16" s="56"/>
      <c r="BO16" s="56"/>
      <c r="BP16" s="56"/>
      <c r="BQ16" s="56"/>
      <c r="BR16" s="56"/>
      <c r="BS16" s="56"/>
      <c r="BT16" s="56"/>
      <c r="BU16" s="56"/>
      <c r="BV16" s="56"/>
      <c r="BW16" s="56"/>
      <c r="BX16" s="56"/>
      <c r="BY16" s="56"/>
      <c r="BZ16" s="56"/>
      <c r="CA16" s="56"/>
      <c r="CB16" s="56"/>
      <c r="CC16" s="56"/>
      <c r="CD16" s="56"/>
      <c r="CE16" s="56"/>
      <c r="CF16" s="56"/>
      <c r="CG16" s="56"/>
      <c r="CH16" s="56"/>
      <c r="CI16" s="56"/>
      <c r="CJ16" s="56"/>
      <c r="CK16" s="56"/>
      <c r="CL16" s="56"/>
      <c r="CM16" s="56"/>
      <c r="CN16" s="56"/>
      <c r="CO16" s="56"/>
      <c r="CP16" s="56"/>
      <c r="CQ16" s="56"/>
      <c r="CR16" s="56"/>
      <c r="CS16" s="56"/>
      <c r="CT16" s="56"/>
      <c r="CU16" s="56"/>
      <c r="CV16" s="56"/>
      <c r="CW16" s="56"/>
      <c r="CX16" s="56"/>
      <c r="CY16" s="56"/>
    </row>
    <row r="17" spans="1:104" x14ac:dyDescent="0.25">
      <c r="A17" s="59"/>
      <c r="B17" s="59"/>
      <c r="C17" s="59"/>
      <c r="D17" s="60"/>
      <c r="E17" s="61"/>
      <c r="F17" s="60"/>
      <c r="G17" s="59"/>
      <c r="H17" s="61"/>
      <c r="I17" s="59"/>
      <c r="J17" s="111"/>
      <c r="K17" s="59"/>
      <c r="L17" s="56"/>
      <c r="M17" s="56"/>
      <c r="N17" s="56"/>
      <c r="O17" s="56"/>
      <c r="P17" s="56"/>
      <c r="Q17" s="56"/>
      <c r="R17" s="56"/>
      <c r="S17" s="56"/>
      <c r="T17" s="56"/>
      <c r="U17" s="56"/>
      <c r="V17" s="56"/>
      <c r="W17" s="56"/>
      <c r="X17" s="56"/>
      <c r="Y17" s="56"/>
      <c r="Z17" s="56"/>
      <c r="AA17" s="56"/>
      <c r="AB17" s="56"/>
      <c r="AC17" s="56"/>
      <c r="AD17" s="56"/>
      <c r="AE17" s="56"/>
      <c r="AF17" s="56"/>
      <c r="AG17" s="56"/>
      <c r="AH17" s="56"/>
      <c r="AI17" s="56"/>
      <c r="AJ17" s="56"/>
      <c r="AK17" s="56"/>
      <c r="AL17" s="56"/>
      <c r="AM17" s="56"/>
      <c r="AN17" s="56"/>
      <c r="AO17" s="56"/>
      <c r="AP17" s="56"/>
      <c r="AQ17" s="56"/>
      <c r="AR17" s="56"/>
      <c r="AS17" s="56"/>
      <c r="AT17" s="56"/>
      <c r="AU17" s="56"/>
      <c r="AV17" s="56"/>
      <c r="AW17" s="56"/>
      <c r="AX17" s="56"/>
      <c r="AY17" s="56"/>
      <c r="AZ17" s="56"/>
      <c r="BA17" s="56"/>
      <c r="BB17" s="56"/>
      <c r="BC17" s="56"/>
      <c r="BD17" s="56"/>
      <c r="BE17" s="56"/>
      <c r="BF17" s="56"/>
      <c r="BG17" s="56"/>
      <c r="BH17" s="56"/>
      <c r="BI17" s="56"/>
      <c r="BJ17" s="56"/>
      <c r="BK17" s="56"/>
      <c r="BL17" s="56"/>
      <c r="BM17" s="56"/>
      <c r="BN17" s="56"/>
      <c r="BO17" s="56"/>
      <c r="BP17" s="56"/>
      <c r="BQ17" s="56"/>
      <c r="BR17" s="56"/>
      <c r="BS17" s="56"/>
      <c r="BT17" s="56"/>
      <c r="BU17" s="56"/>
      <c r="BV17" s="56"/>
      <c r="BW17" s="56"/>
      <c r="BX17" s="56"/>
      <c r="BY17" s="56"/>
      <c r="BZ17" s="56"/>
      <c r="CA17" s="56"/>
      <c r="CB17" s="56"/>
      <c r="CC17" s="56"/>
      <c r="CD17" s="56"/>
      <c r="CE17" s="56"/>
      <c r="CF17" s="56"/>
      <c r="CG17" s="56"/>
      <c r="CH17" s="56"/>
      <c r="CI17" s="56"/>
      <c r="CJ17" s="56"/>
      <c r="CK17" s="56"/>
      <c r="CL17" s="56"/>
      <c r="CM17" s="56"/>
      <c r="CN17" s="56"/>
      <c r="CO17" s="56"/>
      <c r="CP17" s="56"/>
      <c r="CQ17" s="56"/>
      <c r="CR17" s="56"/>
      <c r="CS17" s="56"/>
      <c r="CT17" s="56"/>
      <c r="CU17" s="56"/>
      <c r="CV17" s="56"/>
      <c r="CW17" s="56"/>
      <c r="CX17" s="56"/>
      <c r="CY17" s="56"/>
    </row>
    <row r="18" spans="1:104" x14ac:dyDescent="0.25">
      <c r="A18" s="56"/>
      <c r="B18" s="150" t="s">
        <v>71</v>
      </c>
      <c r="C18" s="56"/>
      <c r="D18" s="166"/>
      <c r="E18" s="150" t="s">
        <v>219</v>
      </c>
      <c r="F18" s="178" t="s">
        <v>80</v>
      </c>
      <c r="G18" s="56"/>
      <c r="H18" s="106"/>
      <c r="I18" s="105"/>
      <c r="J18" s="110"/>
      <c r="K18" s="56"/>
      <c r="L18" s="56"/>
      <c r="M18" s="56"/>
      <c r="N18" s="56"/>
      <c r="O18" s="56"/>
      <c r="P18" s="56"/>
      <c r="Q18" s="56"/>
      <c r="R18" s="56"/>
      <c r="S18" s="56"/>
      <c r="T18" s="56"/>
      <c r="U18" s="56"/>
      <c r="V18" s="56"/>
      <c r="W18" s="56"/>
      <c r="X18" s="56"/>
      <c r="Y18" s="56"/>
      <c r="Z18" s="56"/>
      <c r="AA18" s="56"/>
      <c r="AB18" s="56"/>
      <c r="AC18" s="56"/>
      <c r="AD18" s="56"/>
      <c r="AE18" s="56"/>
      <c r="AF18" s="56"/>
      <c r="AG18" s="56"/>
      <c r="AH18" s="56"/>
      <c r="AI18" s="56"/>
      <c r="AJ18" s="56"/>
      <c r="AK18" s="56"/>
      <c r="AL18" s="56"/>
      <c r="AM18" s="56"/>
      <c r="AN18" s="56"/>
      <c r="AO18" s="56"/>
      <c r="AP18" s="56"/>
      <c r="AQ18" s="56"/>
      <c r="AR18" s="56"/>
      <c r="AS18" s="56"/>
      <c r="AT18" s="56"/>
      <c r="AU18" s="56"/>
      <c r="AV18" s="56"/>
      <c r="AW18" s="56"/>
      <c r="AX18" s="56"/>
      <c r="AY18" s="56"/>
      <c r="AZ18" s="56"/>
      <c r="BA18" s="56"/>
      <c r="BB18" s="56"/>
      <c r="BC18" s="56"/>
      <c r="BD18" s="56"/>
      <c r="BE18" s="56"/>
      <c r="BF18" s="56"/>
      <c r="BG18" s="56"/>
      <c r="BH18" s="56"/>
      <c r="BI18" s="56"/>
      <c r="BJ18" s="56"/>
      <c r="BK18" s="56"/>
      <c r="BL18" s="56"/>
      <c r="BM18" s="56"/>
      <c r="BN18" s="56"/>
      <c r="BO18" s="56"/>
      <c r="BP18" s="56"/>
      <c r="BQ18" s="56"/>
      <c r="BR18" s="56"/>
      <c r="BS18" s="56"/>
      <c r="BT18" s="56"/>
      <c r="BU18" s="56"/>
      <c r="BV18" s="56"/>
      <c r="BW18" s="56"/>
      <c r="BX18" s="56"/>
      <c r="BY18" s="56"/>
      <c r="BZ18" s="56"/>
      <c r="CA18" s="56"/>
      <c r="CB18" s="56"/>
      <c r="CC18" s="56"/>
      <c r="CD18" s="56"/>
      <c r="CE18" s="56"/>
      <c r="CF18" s="56"/>
      <c r="CG18" s="56"/>
      <c r="CH18" s="56"/>
      <c r="CI18" s="56"/>
      <c r="CJ18" s="56"/>
      <c r="CK18" s="56"/>
      <c r="CL18" s="56"/>
      <c r="CM18" s="56"/>
      <c r="CN18" s="56"/>
      <c r="CO18" s="56"/>
      <c r="CP18" s="56"/>
      <c r="CQ18" s="56"/>
      <c r="CR18" s="56"/>
      <c r="CS18" s="56"/>
      <c r="CT18" s="56"/>
      <c r="CU18" s="56"/>
      <c r="CV18" s="56"/>
      <c r="CW18" s="56"/>
      <c r="CX18" s="56"/>
      <c r="CY18" s="56"/>
    </row>
    <row r="19" spans="1:104" x14ac:dyDescent="0.25">
      <c r="A19" s="59"/>
      <c r="B19" s="59"/>
      <c r="C19" s="59"/>
      <c r="D19" s="60"/>
      <c r="E19" s="61"/>
      <c r="F19" s="60"/>
      <c r="G19" s="59"/>
      <c r="H19" s="61"/>
      <c r="I19" s="59"/>
      <c r="J19" s="111"/>
      <c r="K19" s="59"/>
      <c r="L19" s="56"/>
      <c r="M19" s="56"/>
      <c r="N19" s="56"/>
      <c r="O19" s="56"/>
      <c r="P19" s="56"/>
      <c r="Q19" s="56"/>
      <c r="R19" s="56"/>
      <c r="S19" s="56"/>
      <c r="T19" s="56"/>
      <c r="U19" s="56"/>
      <c r="V19" s="56"/>
      <c r="W19" s="56"/>
      <c r="X19" s="56"/>
      <c r="Y19" s="56"/>
      <c r="Z19" s="56"/>
      <c r="AA19" s="56"/>
      <c r="AB19" s="56"/>
      <c r="AC19" s="56"/>
      <c r="AD19" s="56"/>
      <c r="AE19" s="56"/>
      <c r="AF19" s="56"/>
      <c r="AG19" s="56"/>
      <c r="AH19" s="56"/>
      <c r="AI19" s="56"/>
      <c r="AJ19" s="56"/>
      <c r="AK19" s="56"/>
      <c r="AL19" s="56"/>
      <c r="AM19" s="56"/>
      <c r="AN19" s="56"/>
      <c r="AO19" s="56"/>
      <c r="AP19" s="56"/>
      <c r="AQ19" s="56"/>
      <c r="AR19" s="56"/>
      <c r="AS19" s="56"/>
      <c r="AT19" s="56"/>
      <c r="AU19" s="56"/>
      <c r="AV19" s="56"/>
      <c r="AW19" s="56"/>
      <c r="AX19" s="56"/>
      <c r="AY19" s="56"/>
      <c r="AZ19" s="56"/>
      <c r="BA19" s="56"/>
      <c r="BB19" s="56"/>
      <c r="BC19" s="56"/>
      <c r="BD19" s="56"/>
      <c r="BE19" s="56"/>
      <c r="BF19" s="56"/>
      <c r="BG19" s="56"/>
      <c r="BH19" s="56"/>
      <c r="BI19" s="56"/>
      <c r="BJ19" s="56"/>
      <c r="BK19" s="56"/>
      <c r="BL19" s="56"/>
      <c r="BM19" s="56"/>
      <c r="BN19" s="56"/>
      <c r="BO19" s="56"/>
      <c r="BP19" s="56"/>
      <c r="BQ19" s="56"/>
      <c r="BR19" s="56"/>
      <c r="BS19" s="56"/>
      <c r="BT19" s="56"/>
      <c r="BU19" s="56"/>
      <c r="BV19" s="56"/>
      <c r="BW19" s="56"/>
      <c r="BX19" s="56"/>
      <c r="BY19" s="56"/>
      <c r="BZ19" s="56"/>
      <c r="CA19" s="56"/>
      <c r="CB19" s="56"/>
      <c r="CC19" s="56"/>
      <c r="CD19" s="56"/>
      <c r="CE19" s="56"/>
      <c r="CF19" s="56"/>
      <c r="CG19" s="56"/>
      <c r="CH19" s="56"/>
      <c r="CI19" s="56"/>
      <c r="CJ19" s="56"/>
      <c r="CK19" s="56"/>
      <c r="CL19" s="56"/>
      <c r="CM19" s="56"/>
      <c r="CN19" s="56"/>
      <c r="CO19" s="56"/>
      <c r="CP19" s="56"/>
      <c r="CQ19" s="56"/>
      <c r="CR19" s="56"/>
      <c r="CS19" s="56"/>
      <c r="CT19" s="56"/>
      <c r="CU19" s="56"/>
      <c r="CV19" s="56"/>
      <c r="CW19" s="56"/>
      <c r="CX19" s="56"/>
      <c r="CY19" s="56"/>
    </row>
    <row r="20" spans="1:104" x14ac:dyDescent="0.25">
      <c r="A20" s="56"/>
      <c r="B20" s="48" t="s">
        <v>93</v>
      </c>
      <c r="C20" s="63"/>
      <c r="D20" s="64">
        <f>VLOOKUP(F18,Tabelle1!H4:P15,2,FALSE)</f>
        <v>1.1499999999999999</v>
      </c>
      <c r="E20" s="149" t="s">
        <v>219</v>
      </c>
      <c r="F20" s="66">
        <v>1.1499999999999999</v>
      </c>
      <c r="G20" s="56"/>
      <c r="H20" s="106">
        <f>VLOOKUP(F18,Tabelle1!H4:P15,3,FALSE)</f>
        <v>1.1000000000000001</v>
      </c>
      <c r="I20" s="105" t="s">
        <v>83</v>
      </c>
      <c r="J20" s="110">
        <f>VLOOKUP(F18,Tabelle1!H4:P15,4,FALSE)</f>
        <v>1.3</v>
      </c>
      <c r="K20" s="56"/>
      <c r="L20" s="4" t="s">
        <v>92</v>
      </c>
      <c r="M20" s="56"/>
      <c r="N20" s="56"/>
      <c r="O20" s="56"/>
      <c r="P20" s="56"/>
      <c r="Q20" s="56"/>
      <c r="R20" s="56"/>
      <c r="S20" s="56"/>
      <c r="T20" s="56"/>
      <c r="U20" s="56"/>
      <c r="V20" s="56"/>
      <c r="W20" s="56"/>
      <c r="X20" s="56"/>
      <c r="Y20" s="56"/>
      <c r="Z20" s="56"/>
      <c r="AA20" s="56"/>
      <c r="AB20" s="56"/>
      <c r="AC20" s="56"/>
      <c r="AD20" s="56"/>
      <c r="AE20" s="56"/>
      <c r="AF20" s="56"/>
      <c r="AG20" s="56"/>
      <c r="AH20" s="56"/>
      <c r="AI20" s="56"/>
      <c r="AJ20" s="56"/>
      <c r="AK20" s="56"/>
      <c r="AL20" s="56"/>
      <c r="AM20" s="56"/>
      <c r="AN20" s="56"/>
      <c r="AO20" s="56"/>
      <c r="AP20" s="56"/>
      <c r="AQ20" s="56"/>
      <c r="AR20" s="56"/>
      <c r="AS20" s="56"/>
      <c r="AT20" s="56"/>
      <c r="AU20" s="56"/>
      <c r="AV20" s="56"/>
      <c r="AW20" s="56"/>
      <c r="AX20" s="56"/>
      <c r="AY20" s="56"/>
      <c r="AZ20" s="56"/>
      <c r="BA20" s="56"/>
      <c r="BB20" s="56"/>
      <c r="BC20" s="56"/>
      <c r="BD20" s="56"/>
      <c r="BE20" s="56"/>
      <c r="BF20" s="56"/>
      <c r="BG20" s="56"/>
      <c r="BH20" s="56"/>
      <c r="BI20" s="56"/>
      <c r="BJ20" s="56"/>
      <c r="BK20" s="56"/>
      <c r="BL20" s="56"/>
      <c r="BM20" s="56"/>
      <c r="BN20" s="56"/>
      <c r="BO20" s="56"/>
      <c r="BP20" s="56"/>
      <c r="BQ20" s="56"/>
      <c r="BR20" s="56"/>
      <c r="BS20" s="56"/>
      <c r="BT20" s="56"/>
      <c r="BU20" s="56"/>
      <c r="BV20" s="56"/>
      <c r="BW20" s="56"/>
      <c r="BX20" s="56"/>
      <c r="BY20" s="56"/>
      <c r="BZ20" s="56"/>
      <c r="CA20" s="56"/>
      <c r="CB20" s="56"/>
      <c r="CC20" s="56"/>
      <c r="CD20" s="56"/>
      <c r="CE20" s="56"/>
      <c r="CF20" s="56"/>
      <c r="CG20" s="56"/>
      <c r="CH20" s="56"/>
      <c r="CI20" s="56"/>
      <c r="CJ20" s="56"/>
      <c r="CK20" s="56"/>
      <c r="CL20" s="56"/>
      <c r="CM20" s="56"/>
      <c r="CN20" s="56"/>
      <c r="CO20" s="56"/>
      <c r="CP20" s="56"/>
      <c r="CQ20" s="56"/>
      <c r="CR20" s="56"/>
      <c r="CS20" s="56"/>
      <c r="CT20" s="56"/>
      <c r="CU20" s="56"/>
      <c r="CV20" s="56"/>
      <c r="CW20" s="56"/>
      <c r="CX20" s="56"/>
      <c r="CY20" s="56"/>
    </row>
    <row r="21" spans="1:104" ht="14.4" x14ac:dyDescent="0.3">
      <c r="A21" s="59"/>
      <c r="B21" s="150"/>
      <c r="C21" s="59"/>
      <c r="D21" s="60"/>
      <c r="E21" s="61"/>
      <c r="F21" s="60"/>
      <c r="G21" s="59"/>
      <c r="H21" s="61"/>
      <c r="I21" s="59"/>
      <c r="J21" s="111"/>
      <c r="K21" s="59"/>
      <c r="L21" s="259" t="s">
        <v>253</v>
      </c>
      <c r="M21" s="56"/>
      <c r="N21" s="56"/>
      <c r="O21" s="56"/>
      <c r="P21" s="56"/>
      <c r="Q21" s="56"/>
      <c r="R21" s="56"/>
      <c r="S21" s="56"/>
      <c r="T21" s="56"/>
      <c r="U21" s="56"/>
      <c r="V21" s="56"/>
      <c r="W21" s="56"/>
      <c r="X21" s="56"/>
      <c r="Y21" s="56"/>
      <c r="Z21" s="56"/>
      <c r="AA21" s="56"/>
      <c r="AB21" s="56"/>
      <c r="AC21" s="56"/>
      <c r="AD21" s="56"/>
      <c r="AE21" s="56"/>
      <c r="AF21" s="56"/>
      <c r="AG21" s="56"/>
      <c r="AH21" s="56"/>
      <c r="AI21" s="56"/>
      <c r="AJ21" s="56"/>
      <c r="AK21" s="56"/>
      <c r="AL21" s="56"/>
      <c r="AM21" s="56"/>
      <c r="AN21" s="56"/>
      <c r="AO21" s="56"/>
      <c r="AP21" s="56"/>
      <c r="AQ21" s="56"/>
      <c r="AR21" s="56"/>
      <c r="AS21" s="56"/>
      <c r="AT21" s="56"/>
      <c r="AU21" s="56"/>
      <c r="AV21" s="56"/>
      <c r="AW21" s="56"/>
      <c r="AX21" s="56"/>
      <c r="AY21" s="56"/>
      <c r="AZ21" s="56"/>
      <c r="BA21" s="56"/>
      <c r="BB21" s="56"/>
      <c r="BC21" s="56"/>
      <c r="BD21" s="56"/>
      <c r="BE21" s="56"/>
      <c r="BF21" s="56"/>
      <c r="BG21" s="56"/>
      <c r="BH21" s="56"/>
      <c r="BI21" s="56"/>
      <c r="BJ21" s="56"/>
      <c r="BK21" s="56"/>
      <c r="BL21" s="56"/>
      <c r="BM21" s="56"/>
      <c r="BN21" s="56"/>
      <c r="BO21" s="56"/>
      <c r="BP21" s="56"/>
      <c r="BQ21" s="56"/>
      <c r="BR21" s="56"/>
      <c r="BS21" s="56"/>
      <c r="BT21" s="56"/>
      <c r="BU21" s="56"/>
      <c r="BV21" s="56"/>
      <c r="BW21" s="56"/>
      <c r="BX21" s="56"/>
      <c r="BY21" s="56"/>
      <c r="BZ21" s="56"/>
      <c r="CA21" s="56"/>
      <c r="CB21" s="56"/>
      <c r="CC21" s="56"/>
      <c r="CD21" s="56"/>
      <c r="CE21" s="56"/>
      <c r="CF21" s="56"/>
      <c r="CG21" s="56"/>
      <c r="CH21" s="56"/>
      <c r="CI21" s="56"/>
      <c r="CJ21" s="56"/>
      <c r="CK21" s="56"/>
      <c r="CL21" s="56"/>
      <c r="CM21" s="56"/>
      <c r="CN21" s="56"/>
      <c r="CO21" s="56"/>
      <c r="CP21" s="56"/>
      <c r="CQ21" s="56"/>
      <c r="CR21" s="56"/>
      <c r="CS21" s="56"/>
      <c r="CT21" s="56"/>
      <c r="CU21" s="56"/>
      <c r="CV21" s="56"/>
      <c r="CW21" s="56"/>
      <c r="CX21" s="56"/>
      <c r="CY21" s="56"/>
    </row>
    <row r="22" spans="1:104" ht="14.4" x14ac:dyDescent="0.3">
      <c r="A22" s="59"/>
      <c r="B22" s="59"/>
      <c r="C22" s="59"/>
      <c r="D22" s="60"/>
      <c r="E22" s="61"/>
      <c r="F22" s="60"/>
      <c r="G22" s="59"/>
      <c r="H22" s="61"/>
      <c r="I22" s="59"/>
      <c r="J22" s="111"/>
      <c r="K22" s="59"/>
      <c r="L22" s="121"/>
      <c r="M22" s="56"/>
      <c r="N22" s="56"/>
      <c r="O22" s="56"/>
      <c r="P22" s="56"/>
      <c r="Q22" s="56"/>
      <c r="R22" s="56"/>
      <c r="S22" s="56"/>
      <c r="T22" s="56"/>
      <c r="U22" s="56"/>
      <c r="V22" s="56"/>
      <c r="W22" s="56"/>
      <c r="X22" s="56"/>
      <c r="Y22" s="56"/>
      <c r="Z22" s="56"/>
      <c r="AA22" s="56"/>
      <c r="AB22" s="56"/>
      <c r="AC22" s="56"/>
      <c r="AD22" s="56"/>
      <c r="AE22" s="56"/>
      <c r="AF22" s="56"/>
      <c r="AG22" s="56"/>
      <c r="AH22" s="56"/>
      <c r="AI22" s="56"/>
      <c r="AJ22" s="56"/>
      <c r="AK22" s="56"/>
      <c r="AL22" s="56"/>
      <c r="AM22" s="56"/>
      <c r="AN22" s="56"/>
      <c r="AO22" s="56"/>
      <c r="AP22" s="56"/>
      <c r="AQ22" s="56"/>
      <c r="AR22" s="56"/>
      <c r="AS22" s="56"/>
      <c r="AT22" s="56"/>
      <c r="AU22" s="56"/>
      <c r="AV22" s="56"/>
      <c r="AW22" s="56"/>
      <c r="AX22" s="56"/>
      <c r="AY22" s="56"/>
      <c r="AZ22" s="56"/>
      <c r="BA22" s="56"/>
      <c r="BB22" s="56"/>
      <c r="BC22" s="56"/>
      <c r="BD22" s="56"/>
      <c r="BE22" s="56"/>
      <c r="BF22" s="56"/>
      <c r="BG22" s="56"/>
      <c r="BH22" s="56"/>
      <c r="BI22" s="56"/>
      <c r="BJ22" s="56"/>
      <c r="BK22" s="56"/>
      <c r="BL22" s="56"/>
      <c r="BM22" s="56"/>
      <c r="BN22" s="56"/>
      <c r="BO22" s="56"/>
      <c r="BP22" s="56"/>
      <c r="BQ22" s="56"/>
      <c r="BR22" s="56"/>
      <c r="BS22" s="56"/>
      <c r="BT22" s="56"/>
      <c r="BU22" s="56"/>
      <c r="BV22" s="56"/>
      <c r="BW22" s="56"/>
      <c r="BX22" s="56"/>
      <c r="BY22" s="56"/>
      <c r="BZ22" s="56"/>
      <c r="CA22" s="56"/>
      <c r="CB22" s="56"/>
      <c r="CC22" s="56"/>
      <c r="CD22" s="56"/>
      <c r="CE22" s="56"/>
      <c r="CF22" s="56"/>
      <c r="CG22" s="56"/>
      <c r="CH22" s="56"/>
      <c r="CI22" s="56"/>
      <c r="CJ22" s="56"/>
      <c r="CK22" s="56"/>
      <c r="CL22" s="56"/>
      <c r="CM22" s="56"/>
      <c r="CN22" s="56"/>
      <c r="CO22" s="56"/>
      <c r="CP22" s="56"/>
      <c r="CQ22" s="56"/>
      <c r="CR22" s="56"/>
      <c r="CS22" s="56"/>
      <c r="CT22" s="56"/>
      <c r="CU22" s="56"/>
      <c r="CV22" s="56"/>
      <c r="CW22" s="56"/>
      <c r="CX22" s="56"/>
      <c r="CY22" s="56"/>
    </row>
    <row r="23" spans="1:104" ht="14.4" x14ac:dyDescent="0.3">
      <c r="A23" s="56"/>
      <c r="B23" s="62" t="s">
        <v>203</v>
      </c>
      <c r="C23" s="56" t="s">
        <v>13</v>
      </c>
      <c r="D23" s="251"/>
      <c r="E23" s="150" t="s">
        <v>219</v>
      </c>
      <c r="F23" s="226">
        <v>3566</v>
      </c>
      <c r="G23" s="56"/>
      <c r="H23" s="118">
        <v>2000</v>
      </c>
      <c r="I23" s="119"/>
      <c r="J23" s="120">
        <v>6000</v>
      </c>
      <c r="K23" s="56"/>
      <c r="L23" s="4" t="s">
        <v>218</v>
      </c>
      <c r="M23" s="56"/>
      <c r="N23" s="56"/>
      <c r="O23" s="56"/>
      <c r="P23" s="258"/>
      <c r="Q23" s="56"/>
      <c r="R23" s="56"/>
      <c r="S23" s="48"/>
      <c r="T23" s="56"/>
      <c r="U23" s="56"/>
      <c r="V23" s="56"/>
      <c r="W23" s="56"/>
      <c r="X23" s="56"/>
      <c r="Y23" s="56"/>
      <c r="Z23" s="56"/>
      <c r="AA23" s="56"/>
      <c r="AB23" s="56"/>
      <c r="AC23" s="56"/>
      <c r="AD23" s="56"/>
      <c r="AE23" s="56"/>
      <c r="AF23" s="56"/>
      <c r="AG23" s="56"/>
      <c r="AH23" s="56"/>
      <c r="AI23" s="56"/>
      <c r="AJ23" s="56"/>
      <c r="AK23" s="56"/>
      <c r="AL23" s="56"/>
      <c r="AM23" s="56"/>
      <c r="AN23" s="56"/>
      <c r="AO23" s="56"/>
      <c r="AP23" s="56"/>
      <c r="AQ23" s="56"/>
      <c r="AR23" s="56"/>
      <c r="AS23" s="56"/>
      <c r="AT23" s="56"/>
      <c r="AU23" s="56"/>
      <c r="AV23" s="56"/>
      <c r="AW23" s="56"/>
      <c r="AX23" s="56"/>
      <c r="AY23" s="56"/>
      <c r="AZ23" s="56"/>
      <c r="BA23" s="56"/>
      <c r="BB23" s="56"/>
      <c r="BC23" s="56"/>
      <c r="BD23" s="56"/>
      <c r="BE23" s="56"/>
      <c r="BF23" s="56"/>
      <c r="BG23" s="56"/>
      <c r="BH23" s="56"/>
      <c r="BI23" s="56"/>
      <c r="BJ23" s="56"/>
      <c r="BK23" s="56"/>
      <c r="BL23" s="56"/>
      <c r="BM23" s="56"/>
      <c r="BN23" s="56"/>
      <c r="BO23" s="56"/>
      <c r="BP23" s="56"/>
      <c r="BQ23" s="56"/>
      <c r="BR23" s="56"/>
      <c r="BS23" s="56"/>
      <c r="BT23" s="56"/>
      <c r="BU23" s="56"/>
      <c r="BV23" s="56"/>
      <c r="BW23" s="56"/>
      <c r="BX23" s="56"/>
      <c r="BY23" s="56"/>
      <c r="BZ23" s="56"/>
      <c r="CA23" s="56"/>
      <c r="CB23" s="56"/>
      <c r="CC23" s="56"/>
      <c r="CD23" s="56"/>
      <c r="CE23" s="56"/>
      <c r="CF23" s="56"/>
      <c r="CG23" s="56"/>
      <c r="CH23" s="56"/>
      <c r="CI23" s="56"/>
      <c r="CJ23" s="56"/>
      <c r="CK23" s="56"/>
      <c r="CL23" s="56"/>
      <c r="CM23" s="56"/>
      <c r="CN23" s="56"/>
      <c r="CO23" s="56"/>
      <c r="CP23" s="56"/>
      <c r="CQ23" s="56"/>
      <c r="CR23" s="56"/>
      <c r="CS23" s="56"/>
      <c r="CT23" s="56"/>
      <c r="CU23" s="56"/>
      <c r="CV23" s="56"/>
      <c r="CW23" s="56"/>
      <c r="CX23" s="56"/>
      <c r="CY23" s="56"/>
      <c r="CZ23" s="56"/>
    </row>
    <row r="24" spans="1:104" ht="14.4" x14ac:dyDescent="0.3">
      <c r="A24" s="56"/>
      <c r="B24" s="62" t="s">
        <v>202</v>
      </c>
      <c r="C24" s="56" t="s">
        <v>13</v>
      </c>
      <c r="D24" s="251"/>
      <c r="E24" s="150" t="s">
        <v>219</v>
      </c>
      <c r="F24" s="227">
        <v>2890</v>
      </c>
      <c r="G24" s="56"/>
      <c r="H24" s="118">
        <v>2000</v>
      </c>
      <c r="I24" s="119"/>
      <c r="J24" s="120">
        <v>6000</v>
      </c>
      <c r="K24" s="56"/>
      <c r="L24" s="258" t="s">
        <v>98</v>
      </c>
      <c r="M24" s="56"/>
      <c r="N24" s="56"/>
      <c r="O24" s="56"/>
      <c r="P24" s="56"/>
      <c r="Q24" s="56"/>
      <c r="R24" s="56"/>
      <c r="S24" s="56"/>
      <c r="T24" s="56"/>
      <c r="U24" s="56"/>
      <c r="V24" s="56"/>
      <c r="W24" s="56"/>
      <c r="X24" s="56"/>
      <c r="Y24" s="56"/>
      <c r="Z24" s="56"/>
      <c r="AA24" s="56"/>
      <c r="AB24" s="56"/>
      <c r="AC24" s="56"/>
      <c r="AD24" s="56"/>
      <c r="AE24" s="56"/>
      <c r="AF24" s="56"/>
      <c r="AG24" s="56"/>
      <c r="AH24" s="56"/>
      <c r="AI24" s="56"/>
      <c r="AJ24" s="56"/>
      <c r="AK24" s="56"/>
      <c r="AL24" s="56"/>
      <c r="AM24" s="56"/>
      <c r="AN24" s="56"/>
      <c r="AO24" s="56"/>
      <c r="AP24" s="56"/>
      <c r="AQ24" s="56"/>
      <c r="AR24" s="56"/>
      <c r="AS24" s="56"/>
      <c r="AT24" s="56"/>
      <c r="AU24" s="56"/>
      <c r="AV24" s="56"/>
      <c r="AW24" s="56"/>
      <c r="AX24" s="56"/>
      <c r="AY24" s="56"/>
      <c r="AZ24" s="56"/>
      <c r="BA24" s="56"/>
      <c r="BB24" s="56"/>
      <c r="BC24" s="56"/>
      <c r="BD24" s="56"/>
      <c r="BE24" s="56"/>
      <c r="BF24" s="56"/>
      <c r="BG24" s="56"/>
      <c r="BH24" s="56"/>
      <c r="BI24" s="56"/>
      <c r="BJ24" s="56"/>
      <c r="BK24" s="56"/>
      <c r="BL24" s="56"/>
      <c r="BM24" s="56"/>
      <c r="BN24" s="56"/>
      <c r="BO24" s="56"/>
      <c r="BP24" s="56"/>
      <c r="BQ24" s="56"/>
      <c r="BR24" s="56"/>
      <c r="BS24" s="56"/>
      <c r="BT24" s="56"/>
      <c r="BU24" s="56"/>
      <c r="BV24" s="56"/>
      <c r="BW24" s="56"/>
      <c r="BX24" s="56"/>
      <c r="BY24" s="56"/>
      <c r="BZ24" s="56"/>
      <c r="CA24" s="56"/>
      <c r="CB24" s="56"/>
      <c r="CC24" s="56"/>
      <c r="CD24" s="56"/>
      <c r="CE24" s="56"/>
      <c r="CF24" s="56"/>
      <c r="CG24" s="56"/>
      <c r="CH24" s="56"/>
      <c r="CI24" s="56"/>
      <c r="CJ24" s="56"/>
      <c r="CK24" s="56"/>
      <c r="CL24" s="56"/>
      <c r="CM24" s="56"/>
      <c r="CN24" s="56"/>
      <c r="CO24" s="56"/>
      <c r="CP24" s="56"/>
      <c r="CQ24" s="56"/>
      <c r="CR24" s="56"/>
      <c r="CS24" s="56"/>
      <c r="CT24" s="56"/>
      <c r="CU24" s="56"/>
      <c r="CV24" s="56"/>
      <c r="CW24" s="56"/>
      <c r="CX24" s="56"/>
      <c r="CY24" s="56"/>
    </row>
    <row r="25" spans="1:104" x14ac:dyDescent="0.25">
      <c r="A25" s="56"/>
      <c r="B25" s="56"/>
      <c r="C25" s="56"/>
      <c r="D25" s="56"/>
      <c r="E25" s="56"/>
      <c r="F25" s="56"/>
      <c r="G25" s="56"/>
      <c r="H25" s="106"/>
      <c r="I25" s="56"/>
      <c r="J25" s="110"/>
      <c r="K25" s="56"/>
      <c r="L25" s="56"/>
      <c r="M25" s="56"/>
      <c r="N25" s="56"/>
      <c r="O25" s="56"/>
      <c r="P25" s="56"/>
      <c r="Q25" s="56"/>
      <c r="R25" s="56"/>
      <c r="S25" s="56"/>
      <c r="T25" s="56"/>
      <c r="U25" s="56"/>
      <c r="V25" s="56"/>
      <c r="W25" s="56"/>
      <c r="X25" s="56"/>
      <c r="Y25" s="56"/>
      <c r="Z25" s="56"/>
      <c r="AA25" s="56"/>
      <c r="AB25" s="56"/>
      <c r="AC25" s="56"/>
      <c r="AD25" s="56"/>
      <c r="AE25" s="56"/>
      <c r="AF25" s="56"/>
      <c r="AG25" s="56"/>
      <c r="AH25" s="56"/>
      <c r="AI25" s="56"/>
      <c r="AJ25" s="56"/>
      <c r="AK25" s="56"/>
      <c r="AL25" s="56"/>
      <c r="AM25" s="56"/>
      <c r="AN25" s="56"/>
      <c r="AO25" s="56"/>
      <c r="AP25" s="56"/>
      <c r="AQ25" s="56"/>
      <c r="AR25" s="56"/>
      <c r="AS25" s="56"/>
      <c r="AT25" s="56"/>
      <c r="AU25" s="56"/>
      <c r="AV25" s="56"/>
      <c r="AW25" s="56"/>
      <c r="AX25" s="56"/>
      <c r="AY25" s="56"/>
      <c r="AZ25" s="56"/>
      <c r="BA25" s="56"/>
      <c r="BB25" s="56"/>
      <c r="BC25" s="56"/>
      <c r="BD25" s="56"/>
      <c r="BE25" s="56"/>
      <c r="BF25" s="56"/>
      <c r="BG25" s="56"/>
      <c r="BH25" s="56"/>
      <c r="BI25" s="56"/>
      <c r="BJ25" s="56"/>
      <c r="BK25" s="56"/>
      <c r="BL25" s="56"/>
      <c r="BM25" s="56"/>
      <c r="BN25" s="56"/>
      <c r="BO25" s="56"/>
      <c r="BP25" s="56"/>
      <c r="BQ25" s="56"/>
      <c r="BR25" s="56"/>
      <c r="BS25" s="56"/>
      <c r="BT25" s="56"/>
      <c r="BU25" s="56"/>
      <c r="BV25" s="56"/>
      <c r="BW25" s="56"/>
      <c r="BX25" s="56"/>
      <c r="BY25" s="56"/>
      <c r="BZ25" s="56"/>
      <c r="CA25" s="56"/>
      <c r="CB25" s="56"/>
      <c r="CC25" s="56"/>
      <c r="CD25" s="56"/>
      <c r="CE25" s="56"/>
      <c r="CF25" s="56"/>
      <c r="CG25" s="56"/>
      <c r="CH25" s="56"/>
      <c r="CI25" s="56"/>
      <c r="CJ25" s="56"/>
      <c r="CK25" s="56"/>
      <c r="CL25" s="56"/>
      <c r="CM25" s="56"/>
      <c r="CN25" s="56"/>
      <c r="CO25" s="56"/>
      <c r="CP25" s="56"/>
      <c r="CQ25" s="56"/>
      <c r="CR25" s="56"/>
      <c r="CS25" s="56"/>
      <c r="CT25" s="56"/>
      <c r="CU25" s="56"/>
      <c r="CV25" s="56"/>
      <c r="CW25" s="56"/>
      <c r="CX25" s="56"/>
      <c r="CY25" s="56"/>
    </row>
    <row r="26" spans="1:104" x14ac:dyDescent="0.25">
      <c r="A26" s="56"/>
      <c r="B26" s="21" t="s">
        <v>44</v>
      </c>
      <c r="C26" s="21" t="s">
        <v>0</v>
      </c>
      <c r="D26" s="305"/>
      <c r="E26" s="306"/>
      <c r="F26" s="305" t="s">
        <v>38</v>
      </c>
      <c r="G26" s="266"/>
      <c r="H26" s="272"/>
      <c r="I26" s="266"/>
      <c r="J26" s="273"/>
      <c r="K26" s="266"/>
      <c r="L26" s="274"/>
      <c r="M26" s="266"/>
      <c r="N26" s="266"/>
      <c r="O26" s="266"/>
      <c r="P26" s="266"/>
      <c r="Q26" s="266"/>
      <c r="R26" s="266"/>
      <c r="S26" s="266"/>
      <c r="T26" s="266"/>
      <c r="U26" s="56"/>
      <c r="V26" s="56"/>
      <c r="W26" s="56"/>
      <c r="X26" s="56"/>
      <c r="Y26" s="56"/>
      <c r="Z26" s="56"/>
      <c r="AA26" s="56"/>
      <c r="AB26" s="56"/>
      <c r="AC26" s="56"/>
      <c r="AD26" s="56"/>
      <c r="AE26" s="56"/>
      <c r="AF26" s="56"/>
      <c r="AG26" s="56"/>
      <c r="AH26" s="56"/>
      <c r="AI26" s="56"/>
      <c r="AJ26" s="56"/>
      <c r="AK26" s="56"/>
      <c r="AL26" s="56"/>
      <c r="AM26" s="56"/>
      <c r="AN26" s="56"/>
      <c r="AO26" s="56"/>
      <c r="AP26" s="56"/>
      <c r="AQ26" s="56"/>
      <c r="AR26" s="56"/>
      <c r="AS26" s="56"/>
      <c r="AT26" s="56"/>
      <c r="AU26" s="56"/>
      <c r="AV26" s="56"/>
      <c r="AW26" s="56"/>
      <c r="AX26" s="56"/>
      <c r="AY26" s="56"/>
      <c r="AZ26" s="56"/>
      <c r="BA26" s="56"/>
      <c r="BB26" s="56"/>
      <c r="BC26" s="56"/>
      <c r="BD26" s="56"/>
      <c r="BE26" s="56"/>
      <c r="BF26" s="56"/>
      <c r="BG26" s="56"/>
      <c r="BH26" s="56"/>
      <c r="BI26" s="56"/>
      <c r="BJ26" s="56"/>
      <c r="BK26" s="56"/>
      <c r="BL26" s="56"/>
      <c r="BM26" s="56"/>
      <c r="BN26" s="56"/>
      <c r="BO26" s="56"/>
      <c r="BP26" s="56"/>
      <c r="BQ26" s="56"/>
      <c r="BR26" s="56"/>
      <c r="BS26" s="56"/>
      <c r="BT26" s="56"/>
      <c r="BU26" s="56"/>
      <c r="BV26" s="56"/>
      <c r="BW26" s="56"/>
      <c r="BX26" s="56"/>
      <c r="BY26" s="56"/>
      <c r="BZ26" s="56"/>
      <c r="CA26" s="56"/>
      <c r="CB26" s="56"/>
      <c r="CC26" s="56"/>
      <c r="CD26" s="56"/>
      <c r="CE26" s="56"/>
      <c r="CF26" s="56"/>
      <c r="CG26" s="56"/>
      <c r="CH26" s="56"/>
      <c r="CI26" s="56"/>
      <c r="CJ26" s="56"/>
      <c r="CK26" s="56"/>
      <c r="CL26" s="56"/>
      <c r="CM26" s="56"/>
      <c r="CN26" s="56"/>
      <c r="CO26" s="56"/>
      <c r="CP26" s="56"/>
      <c r="CQ26" s="56"/>
      <c r="CR26" s="56"/>
      <c r="CS26" s="56"/>
      <c r="CT26" s="56"/>
      <c r="CU26" s="56"/>
      <c r="CV26" s="56"/>
      <c r="CW26" s="56"/>
      <c r="CX26" s="56"/>
      <c r="CY26" s="56"/>
    </row>
    <row r="27" spans="1:104" x14ac:dyDescent="0.25">
      <c r="A27" s="56"/>
      <c r="B27" s="56"/>
      <c r="C27" s="56"/>
      <c r="D27" s="56"/>
      <c r="E27" s="56"/>
      <c r="F27" s="56"/>
      <c r="G27" s="56"/>
      <c r="H27" s="106"/>
      <c r="I27" s="56"/>
      <c r="J27" s="110"/>
      <c r="K27" s="56"/>
      <c r="L27" s="56"/>
      <c r="M27" s="56"/>
      <c r="N27" s="56"/>
      <c r="O27" s="56"/>
      <c r="P27" s="56"/>
      <c r="Q27" s="56"/>
      <c r="R27" s="56"/>
      <c r="S27" s="56"/>
      <c r="T27" s="56"/>
      <c r="U27" s="56"/>
      <c r="V27" s="56"/>
      <c r="W27" s="56"/>
      <c r="X27" s="56"/>
      <c r="Y27" s="56"/>
      <c r="Z27" s="56"/>
      <c r="AA27" s="56"/>
      <c r="AB27" s="56"/>
      <c r="AC27" s="56"/>
      <c r="AD27" s="56"/>
      <c r="AE27" s="56"/>
      <c r="AF27" s="56"/>
      <c r="AG27" s="56"/>
      <c r="AH27" s="56"/>
      <c r="AI27" s="56"/>
      <c r="AJ27" s="56"/>
      <c r="AK27" s="56"/>
      <c r="AL27" s="56"/>
      <c r="AM27" s="56"/>
      <c r="AN27" s="56"/>
      <c r="AO27" s="56"/>
      <c r="AP27" s="56"/>
      <c r="AQ27" s="56"/>
      <c r="AR27" s="56"/>
      <c r="AS27" s="56"/>
      <c r="AT27" s="56"/>
      <c r="AU27" s="56"/>
      <c r="AV27" s="56"/>
      <c r="AW27" s="56"/>
      <c r="AX27" s="56"/>
      <c r="AY27" s="56"/>
      <c r="AZ27" s="56"/>
      <c r="BA27" s="56"/>
      <c r="BB27" s="56"/>
      <c r="BC27" s="56"/>
      <c r="BD27" s="56"/>
      <c r="BE27" s="56"/>
      <c r="BF27" s="56"/>
      <c r="BG27" s="56"/>
      <c r="BH27" s="56"/>
      <c r="BI27" s="56"/>
      <c r="BJ27" s="56"/>
      <c r="BK27" s="56"/>
      <c r="BL27" s="56"/>
      <c r="BM27" s="56"/>
      <c r="BN27" s="56"/>
      <c r="BO27" s="56"/>
      <c r="BP27" s="56"/>
      <c r="BQ27" s="56"/>
      <c r="BR27" s="56"/>
      <c r="BS27" s="56"/>
      <c r="BT27" s="56"/>
      <c r="BU27" s="56"/>
      <c r="BV27" s="56"/>
      <c r="BW27" s="56"/>
      <c r="BX27" s="56"/>
      <c r="BY27" s="56"/>
      <c r="BZ27" s="56"/>
      <c r="CA27" s="56"/>
      <c r="CB27" s="56"/>
      <c r="CC27" s="56"/>
      <c r="CD27" s="56"/>
      <c r="CE27" s="56"/>
      <c r="CF27" s="56"/>
      <c r="CG27" s="56"/>
      <c r="CH27" s="56"/>
      <c r="CI27" s="56"/>
      <c r="CJ27" s="56"/>
      <c r="CK27" s="56"/>
      <c r="CL27" s="56"/>
      <c r="CM27" s="56"/>
      <c r="CN27" s="56"/>
      <c r="CO27" s="56"/>
      <c r="CP27" s="56"/>
      <c r="CQ27" s="56"/>
      <c r="CR27" s="56"/>
      <c r="CS27" s="56"/>
      <c r="CT27" s="56"/>
      <c r="CU27" s="56"/>
      <c r="CV27" s="56"/>
      <c r="CW27" s="56"/>
      <c r="CX27" s="56"/>
      <c r="CY27" s="56"/>
    </row>
    <row r="28" spans="1:104" x14ac:dyDescent="0.25">
      <c r="A28" s="56"/>
      <c r="B28" s="62" t="s">
        <v>201</v>
      </c>
      <c r="C28" s="62" t="s">
        <v>12</v>
      </c>
      <c r="D28" s="60"/>
      <c r="E28" s="65"/>
      <c r="F28" s="212">
        <f>F23*0.9*24/1000</f>
        <v>77.025600000000011</v>
      </c>
      <c r="G28" s="56"/>
      <c r="H28" s="106"/>
      <c r="I28" s="56"/>
      <c r="J28" s="110"/>
      <c r="K28" s="56"/>
      <c r="L28" s="56"/>
      <c r="M28" s="56"/>
      <c r="N28" s="56"/>
      <c r="O28" s="56"/>
      <c r="P28" s="56"/>
      <c r="Q28" s="56"/>
      <c r="R28" s="56"/>
      <c r="S28" s="56"/>
      <c r="T28" s="56"/>
      <c r="U28" s="56"/>
      <c r="V28" s="56"/>
      <c r="W28" s="56"/>
      <c r="X28" s="56"/>
      <c r="Y28" s="56"/>
      <c r="Z28" s="56"/>
      <c r="AA28" s="56"/>
      <c r="AB28" s="56"/>
      <c r="AC28" s="56"/>
      <c r="AD28" s="56"/>
      <c r="AE28" s="56"/>
      <c r="AF28" s="56"/>
      <c r="AG28" s="56"/>
      <c r="AH28" s="56"/>
      <c r="AI28" s="56"/>
      <c r="AJ28" s="56"/>
      <c r="AK28" s="56"/>
      <c r="AL28" s="56"/>
      <c r="AM28" s="56"/>
      <c r="AN28" s="56"/>
      <c r="AO28" s="56"/>
      <c r="AP28" s="56"/>
      <c r="AQ28" s="56"/>
      <c r="AR28" s="56"/>
      <c r="AS28" s="56"/>
      <c r="AT28" s="56"/>
      <c r="AU28" s="56"/>
      <c r="AV28" s="56"/>
      <c r="AW28" s="56"/>
      <c r="AX28" s="56"/>
      <c r="AY28" s="56"/>
      <c r="AZ28" s="56"/>
      <c r="BA28" s="56"/>
      <c r="BB28" s="56"/>
      <c r="BC28" s="56"/>
      <c r="BD28" s="56"/>
      <c r="BE28" s="56"/>
      <c r="BF28" s="56"/>
      <c r="BG28" s="56"/>
      <c r="BH28" s="56"/>
      <c r="BI28" s="56"/>
      <c r="BJ28" s="56"/>
      <c r="BK28" s="56"/>
      <c r="BL28" s="56"/>
      <c r="BM28" s="56"/>
      <c r="BN28" s="56"/>
      <c r="BO28" s="56"/>
      <c r="BP28" s="56"/>
      <c r="BQ28" s="56"/>
      <c r="BR28" s="56"/>
      <c r="BS28" s="56"/>
      <c r="BT28" s="56"/>
      <c r="BU28" s="56"/>
      <c r="BV28" s="56"/>
      <c r="BW28" s="56"/>
      <c r="BX28" s="56"/>
      <c r="BY28" s="56"/>
      <c r="BZ28" s="56"/>
      <c r="CA28" s="56"/>
      <c r="CB28" s="56"/>
      <c r="CC28" s="56"/>
      <c r="CD28" s="56"/>
      <c r="CE28" s="56"/>
      <c r="CF28" s="56"/>
      <c r="CG28" s="56"/>
      <c r="CH28" s="56"/>
      <c r="CI28" s="56"/>
      <c r="CJ28" s="56"/>
      <c r="CK28" s="56"/>
      <c r="CL28" s="56"/>
      <c r="CM28" s="56"/>
      <c r="CN28" s="56"/>
      <c r="CO28" s="56"/>
      <c r="CP28" s="56"/>
      <c r="CQ28" s="56"/>
      <c r="CR28" s="56"/>
      <c r="CS28" s="56"/>
      <c r="CT28" s="56"/>
      <c r="CU28" s="56"/>
      <c r="CV28" s="56"/>
      <c r="CW28" s="56"/>
      <c r="CX28" s="56"/>
      <c r="CY28" s="56"/>
    </row>
    <row r="29" spans="1:104" x14ac:dyDescent="0.25">
      <c r="A29" s="56"/>
      <c r="B29" s="62" t="s">
        <v>200</v>
      </c>
      <c r="C29" s="62" t="s">
        <v>12</v>
      </c>
      <c r="D29" s="60"/>
      <c r="E29" s="65"/>
      <c r="F29" s="212">
        <f>F24*0.9*24/1000</f>
        <v>62.423999999999999</v>
      </c>
      <c r="G29" s="56"/>
      <c r="H29" s="106"/>
      <c r="I29" s="56"/>
      <c r="J29" s="110"/>
      <c r="K29" s="56"/>
      <c r="L29" s="56"/>
      <c r="M29" s="56"/>
      <c r="N29" s="56"/>
      <c r="O29" s="56"/>
      <c r="P29" s="56"/>
      <c r="Q29" s="56"/>
      <c r="R29" s="56"/>
      <c r="S29" s="56"/>
      <c r="T29" s="56"/>
      <c r="U29" s="56"/>
      <c r="V29" s="56"/>
      <c r="W29" s="56"/>
      <c r="X29" s="56"/>
      <c r="Y29" s="56"/>
      <c r="Z29" s="56"/>
      <c r="AA29" s="56"/>
      <c r="AB29" s="56"/>
      <c r="AC29" s="56"/>
      <c r="AD29" s="56"/>
      <c r="AE29" s="56"/>
      <c r="AF29" s="56"/>
      <c r="AG29" s="56"/>
      <c r="AH29" s="56"/>
      <c r="AI29" s="56"/>
      <c r="AJ29" s="56"/>
      <c r="AK29" s="56"/>
      <c r="AL29" s="56"/>
      <c r="AM29" s="56"/>
      <c r="AN29" s="56"/>
      <c r="AO29" s="56"/>
      <c r="AP29" s="56"/>
      <c r="AQ29" s="56"/>
      <c r="AR29" s="56"/>
      <c r="AS29" s="56"/>
      <c r="AT29" s="56"/>
      <c r="AU29" s="56"/>
      <c r="AV29" s="56"/>
      <c r="AW29" s="56"/>
      <c r="AX29" s="56"/>
      <c r="AY29" s="56"/>
      <c r="AZ29" s="56"/>
      <c r="BA29" s="56"/>
      <c r="BB29" s="56"/>
      <c r="BC29" s="56"/>
      <c r="BD29" s="56"/>
      <c r="BE29" s="56"/>
      <c r="BF29" s="56"/>
      <c r="BG29" s="56"/>
      <c r="BH29" s="56"/>
      <c r="BI29" s="56"/>
      <c r="BJ29" s="56"/>
      <c r="BK29" s="56"/>
      <c r="BL29" s="56"/>
      <c r="BM29" s="56"/>
      <c r="BN29" s="56"/>
      <c r="BO29" s="56"/>
      <c r="BP29" s="56"/>
      <c r="BQ29" s="56"/>
      <c r="BR29" s="56"/>
      <c r="BS29" s="56"/>
      <c r="BT29" s="56"/>
      <c r="BU29" s="56"/>
      <c r="BV29" s="56"/>
      <c r="BW29" s="56"/>
      <c r="BX29" s="56"/>
      <c r="BY29" s="56"/>
      <c r="BZ29" s="56"/>
      <c r="CA29" s="56"/>
      <c r="CB29" s="56"/>
      <c r="CC29" s="56"/>
      <c r="CD29" s="56"/>
      <c r="CE29" s="56"/>
      <c r="CF29" s="56"/>
      <c r="CG29" s="56"/>
      <c r="CH29" s="56"/>
      <c r="CI29" s="56"/>
      <c r="CJ29" s="56"/>
      <c r="CK29" s="56"/>
      <c r="CL29" s="56"/>
      <c r="CM29" s="56"/>
      <c r="CN29" s="56"/>
      <c r="CO29" s="56"/>
      <c r="CP29" s="56"/>
      <c r="CQ29" s="56"/>
      <c r="CR29" s="56"/>
      <c r="CS29" s="56"/>
      <c r="CT29" s="56"/>
      <c r="CU29" s="56"/>
      <c r="CV29" s="56"/>
      <c r="CW29" s="56"/>
      <c r="CX29" s="56"/>
      <c r="CY29" s="56"/>
    </row>
    <row r="30" spans="1:104" ht="13.2" customHeight="1" x14ac:dyDescent="0.25">
      <c r="A30" s="56"/>
      <c r="B30" s="56"/>
      <c r="C30" s="56"/>
      <c r="D30" s="60"/>
      <c r="E30" s="56"/>
      <c r="F30" s="45"/>
      <c r="G30" s="56"/>
      <c r="H30" s="106"/>
      <c r="I30" s="56"/>
      <c r="J30" s="110"/>
      <c r="K30" s="56"/>
      <c r="L30" s="56"/>
      <c r="M30" s="56"/>
      <c r="N30" s="56"/>
      <c r="O30" s="56"/>
      <c r="P30" s="56"/>
      <c r="Q30" s="56"/>
      <c r="R30" s="56"/>
      <c r="S30" s="56"/>
      <c r="T30" s="56"/>
      <c r="U30" s="56"/>
      <c r="V30" s="56"/>
      <c r="W30" s="56"/>
      <c r="X30" s="56"/>
      <c r="Y30" s="56"/>
      <c r="Z30" s="56"/>
      <c r="AA30" s="56"/>
      <c r="AB30" s="56"/>
      <c r="AC30" s="56"/>
      <c r="AD30" s="56"/>
      <c r="AE30" s="56"/>
      <c r="AF30" s="56"/>
      <c r="AG30" s="56"/>
      <c r="AH30" s="56"/>
      <c r="AI30" s="56"/>
      <c r="AJ30" s="56"/>
      <c r="AK30" s="56"/>
      <c r="AL30" s="56"/>
      <c r="AM30" s="56"/>
      <c r="AN30" s="56"/>
      <c r="AO30" s="56"/>
      <c r="AP30" s="56"/>
      <c r="AQ30" s="56"/>
      <c r="AR30" s="56"/>
      <c r="AS30" s="56"/>
      <c r="AT30" s="56"/>
      <c r="AU30" s="56"/>
      <c r="AV30" s="56"/>
      <c r="AW30" s="56"/>
      <c r="AX30" s="56"/>
      <c r="AY30" s="56"/>
      <c r="AZ30" s="56"/>
      <c r="BA30" s="56"/>
      <c r="BB30" s="56"/>
      <c r="BC30" s="56"/>
      <c r="BD30" s="56"/>
      <c r="BE30" s="56"/>
      <c r="BF30" s="56"/>
      <c r="BG30" s="56"/>
      <c r="BH30" s="56"/>
      <c r="BI30" s="56"/>
      <c r="BJ30" s="56"/>
      <c r="BK30" s="56"/>
      <c r="BL30" s="56"/>
      <c r="BM30" s="56"/>
      <c r="BN30" s="56"/>
      <c r="BO30" s="56"/>
      <c r="BP30" s="56"/>
      <c r="BQ30" s="56"/>
      <c r="BR30" s="56"/>
      <c r="BS30" s="56"/>
      <c r="BT30" s="56"/>
      <c r="BU30" s="56"/>
      <c r="BV30" s="56"/>
      <c r="BW30" s="56"/>
      <c r="BX30" s="56"/>
      <c r="BY30" s="56"/>
      <c r="BZ30" s="56"/>
      <c r="CA30" s="56"/>
      <c r="CB30" s="56"/>
      <c r="CC30" s="56"/>
      <c r="CD30" s="56"/>
      <c r="CE30" s="56"/>
      <c r="CF30" s="56"/>
      <c r="CG30" s="56"/>
      <c r="CH30" s="56"/>
      <c r="CI30" s="56"/>
      <c r="CJ30" s="56"/>
      <c r="CK30" s="56"/>
      <c r="CL30" s="56"/>
      <c r="CM30" s="56"/>
      <c r="CN30" s="56"/>
      <c r="CO30" s="56"/>
      <c r="CP30" s="56"/>
      <c r="CQ30" s="56"/>
      <c r="CR30" s="56"/>
      <c r="CS30" s="56"/>
      <c r="CT30" s="56"/>
      <c r="CU30" s="56"/>
      <c r="CV30" s="56"/>
      <c r="CW30" s="56"/>
      <c r="CX30" s="56"/>
      <c r="CY30" s="56"/>
    </row>
    <row r="31" spans="1:104" x14ac:dyDescent="0.25">
      <c r="A31" s="56"/>
      <c r="C31" s="56"/>
      <c r="D31" s="56"/>
      <c r="E31" s="56"/>
      <c r="F31" s="56"/>
      <c r="G31" s="56"/>
      <c r="H31" s="106"/>
      <c r="I31" s="56"/>
      <c r="J31" s="110"/>
      <c r="K31" s="56"/>
      <c r="L31" s="56"/>
      <c r="M31" s="56"/>
      <c r="N31" s="56"/>
      <c r="O31" s="56"/>
      <c r="P31" s="56"/>
      <c r="Q31" s="56"/>
      <c r="R31" s="56"/>
      <c r="S31" s="56"/>
      <c r="T31" s="56"/>
      <c r="U31" s="56"/>
      <c r="V31" s="56"/>
      <c r="W31" s="56"/>
      <c r="X31" s="56"/>
      <c r="Y31" s="56"/>
      <c r="Z31" s="56"/>
      <c r="AA31" s="56"/>
      <c r="AB31" s="56"/>
      <c r="AC31" s="56"/>
      <c r="AD31" s="56"/>
      <c r="AE31" s="56"/>
      <c r="AF31" s="56"/>
      <c r="AG31" s="56"/>
      <c r="AH31" s="56"/>
      <c r="AI31" s="56"/>
      <c r="AJ31" s="56"/>
      <c r="AK31" s="56"/>
      <c r="AL31" s="56"/>
      <c r="AM31" s="56"/>
      <c r="AN31" s="56"/>
      <c r="AO31" s="56"/>
      <c r="AP31" s="56"/>
      <c r="AQ31" s="56"/>
      <c r="AR31" s="56"/>
      <c r="AS31" s="56"/>
      <c r="AT31" s="56"/>
      <c r="AU31" s="56"/>
      <c r="AV31" s="56"/>
      <c r="AW31" s="56"/>
      <c r="AX31" s="56"/>
      <c r="AY31" s="56"/>
      <c r="AZ31" s="56"/>
      <c r="BA31" s="56"/>
      <c r="BB31" s="56"/>
      <c r="BC31" s="56"/>
      <c r="BD31" s="56"/>
      <c r="BE31" s="56"/>
      <c r="BF31" s="56"/>
      <c r="BG31" s="56"/>
      <c r="BH31" s="56"/>
      <c r="BI31" s="56"/>
      <c r="BJ31" s="56"/>
      <c r="BK31" s="56"/>
      <c r="BL31" s="56"/>
      <c r="BM31" s="56"/>
      <c r="BN31" s="56"/>
      <c r="BO31" s="56"/>
      <c r="BP31" s="56"/>
      <c r="BQ31" s="56"/>
      <c r="BR31" s="56"/>
      <c r="BS31" s="56"/>
      <c r="BT31" s="56"/>
      <c r="BU31" s="56"/>
      <c r="BV31" s="56"/>
      <c r="BW31" s="56"/>
      <c r="BX31" s="56"/>
      <c r="BY31" s="56"/>
      <c r="BZ31" s="56"/>
      <c r="CA31" s="56"/>
      <c r="CB31" s="56"/>
      <c r="CC31" s="56"/>
      <c r="CD31" s="56"/>
      <c r="CE31" s="56"/>
      <c r="CF31" s="56"/>
      <c r="CG31" s="56"/>
      <c r="CH31" s="56"/>
      <c r="CI31" s="56"/>
      <c r="CJ31" s="56"/>
      <c r="CK31" s="56"/>
      <c r="CL31" s="56"/>
      <c r="CM31" s="56"/>
      <c r="CN31" s="56"/>
      <c r="CO31" s="56"/>
      <c r="CP31" s="56"/>
      <c r="CQ31" s="56"/>
      <c r="CR31" s="56"/>
      <c r="CS31" s="56"/>
      <c r="CT31" s="56"/>
      <c r="CU31" s="56"/>
      <c r="CV31" s="56"/>
      <c r="CW31" s="56"/>
      <c r="CX31" s="56"/>
      <c r="CY31" s="56"/>
    </row>
    <row r="32" spans="1:104" x14ac:dyDescent="0.25">
      <c r="A32" s="56"/>
      <c r="B32" s="43"/>
      <c r="C32" s="56"/>
      <c r="D32" s="56"/>
      <c r="E32" s="56"/>
      <c r="F32" s="56"/>
      <c r="G32" s="56"/>
      <c r="H32" s="106"/>
      <c r="I32" s="56"/>
      <c r="J32" s="110"/>
      <c r="K32" s="56"/>
      <c r="L32" s="56"/>
      <c r="O32" s="56"/>
      <c r="P32" s="56"/>
      <c r="Q32" s="56"/>
      <c r="R32" s="56"/>
      <c r="S32" s="56"/>
      <c r="T32" s="56"/>
      <c r="U32" s="56"/>
      <c r="V32" s="56"/>
      <c r="W32" s="56"/>
      <c r="X32" s="56"/>
      <c r="Y32" s="56"/>
      <c r="Z32" s="56"/>
      <c r="AA32" s="56"/>
      <c r="AB32" s="56"/>
      <c r="AC32" s="56"/>
      <c r="AD32" s="56"/>
      <c r="AE32" s="56"/>
      <c r="AF32" s="56"/>
      <c r="AG32" s="56"/>
      <c r="AH32" s="56"/>
      <c r="AI32" s="56"/>
      <c r="AJ32" s="56"/>
      <c r="AK32" s="56"/>
      <c r="AL32" s="56"/>
      <c r="AM32" s="56"/>
      <c r="AN32" s="56"/>
      <c r="AO32" s="56"/>
      <c r="AP32" s="56"/>
      <c r="AQ32" s="56"/>
      <c r="AR32" s="56"/>
      <c r="AS32" s="56"/>
      <c r="AT32" s="56"/>
      <c r="AU32" s="56"/>
      <c r="AV32" s="56"/>
      <c r="AW32" s="56"/>
      <c r="AX32" s="56"/>
      <c r="AY32" s="56"/>
      <c r="AZ32" s="56"/>
      <c r="BA32" s="56"/>
      <c r="BB32" s="56"/>
      <c r="BC32" s="56"/>
      <c r="BD32" s="56"/>
      <c r="BE32" s="56"/>
      <c r="BF32" s="56"/>
      <c r="BG32" s="56"/>
      <c r="BH32" s="56"/>
      <c r="BI32" s="56"/>
      <c r="BJ32" s="56"/>
      <c r="BK32" s="56"/>
      <c r="BL32" s="56"/>
      <c r="BM32" s="56"/>
      <c r="BN32" s="56"/>
      <c r="BO32" s="56"/>
      <c r="BP32" s="56"/>
      <c r="BQ32" s="56"/>
      <c r="BR32" s="56"/>
      <c r="BS32" s="56"/>
      <c r="BT32" s="56"/>
      <c r="BU32" s="56"/>
      <c r="BV32" s="56"/>
      <c r="BW32" s="56"/>
      <c r="BX32" s="56"/>
      <c r="BY32" s="56"/>
      <c r="BZ32" s="56"/>
      <c r="CA32" s="56"/>
      <c r="CB32" s="56"/>
      <c r="CC32" s="56"/>
      <c r="CD32" s="56"/>
      <c r="CE32" s="56"/>
      <c r="CF32" s="56"/>
      <c r="CG32" s="56"/>
      <c r="CH32" s="56"/>
      <c r="CI32" s="56"/>
      <c r="CJ32" s="56"/>
      <c r="CK32" s="56"/>
      <c r="CL32" s="56"/>
      <c r="CM32" s="56"/>
      <c r="CN32" s="56"/>
      <c r="CO32" s="56"/>
      <c r="CP32" s="56"/>
      <c r="CQ32" s="56"/>
      <c r="CR32" s="56"/>
      <c r="CS32" s="56"/>
      <c r="CT32" s="56"/>
      <c r="CU32" s="56"/>
      <c r="CV32" s="56"/>
      <c r="CW32" s="56"/>
      <c r="CX32" s="56"/>
      <c r="CY32" s="56"/>
    </row>
    <row r="33" spans="1:103" x14ac:dyDescent="0.25">
      <c r="A33" s="56"/>
      <c r="B33" s="213"/>
      <c r="C33" s="56"/>
      <c r="D33" s="56"/>
      <c r="E33" s="56"/>
      <c r="F33" s="95"/>
      <c r="G33" s="56"/>
      <c r="H33" s="106"/>
      <c r="I33" s="56"/>
      <c r="J33" s="110"/>
      <c r="K33" s="56"/>
      <c r="L33" s="59"/>
      <c r="O33" s="56"/>
      <c r="P33" s="56"/>
      <c r="Q33" s="56"/>
      <c r="R33" s="56"/>
      <c r="S33" s="56"/>
      <c r="T33" s="56"/>
      <c r="U33" s="56"/>
      <c r="V33" s="56"/>
      <c r="W33" s="56"/>
      <c r="X33" s="56"/>
      <c r="Y33" s="56"/>
      <c r="Z33" s="56"/>
      <c r="AA33" s="56"/>
      <c r="AB33" s="56"/>
      <c r="AC33" s="56"/>
      <c r="AD33" s="56"/>
      <c r="AE33" s="56"/>
      <c r="AF33" s="56"/>
      <c r="AG33" s="56"/>
      <c r="AH33" s="56"/>
      <c r="AI33" s="56"/>
      <c r="AJ33" s="56"/>
      <c r="AK33" s="56"/>
      <c r="AL33" s="56"/>
      <c r="AM33" s="56"/>
      <c r="AN33" s="56"/>
      <c r="AO33" s="56"/>
      <c r="AP33" s="56"/>
      <c r="AQ33" s="56"/>
      <c r="AR33" s="56"/>
      <c r="AS33" s="56"/>
      <c r="AT33" s="56"/>
      <c r="AU33" s="56"/>
      <c r="AV33" s="56"/>
      <c r="AW33" s="56"/>
      <c r="AX33" s="56"/>
      <c r="AY33" s="56"/>
      <c r="AZ33" s="56"/>
      <c r="BA33" s="56"/>
      <c r="BB33" s="56"/>
      <c r="BC33" s="56"/>
      <c r="BD33" s="56"/>
      <c r="BE33" s="56"/>
      <c r="BF33" s="56"/>
      <c r="BG33" s="56"/>
      <c r="BH33" s="56"/>
      <c r="BI33" s="56"/>
      <c r="BJ33" s="56"/>
      <c r="BK33" s="56"/>
      <c r="BL33" s="56"/>
      <c r="BM33" s="56"/>
      <c r="BN33" s="56"/>
      <c r="BO33" s="56"/>
      <c r="BP33" s="56"/>
      <c r="BQ33" s="56"/>
      <c r="BR33" s="56"/>
      <c r="BS33" s="56"/>
      <c r="BT33" s="56"/>
      <c r="BU33" s="56"/>
      <c r="BV33" s="56"/>
      <c r="BW33" s="56"/>
      <c r="BX33" s="56"/>
      <c r="BY33" s="56"/>
      <c r="BZ33" s="56"/>
      <c r="CA33" s="56"/>
      <c r="CB33" s="56"/>
      <c r="CC33" s="56"/>
      <c r="CD33" s="56"/>
      <c r="CE33" s="56"/>
      <c r="CF33" s="56"/>
      <c r="CG33" s="56"/>
      <c r="CH33" s="56"/>
      <c r="CI33" s="56"/>
      <c r="CJ33" s="56"/>
      <c r="CK33" s="56"/>
      <c r="CL33" s="56"/>
      <c r="CM33" s="56"/>
      <c r="CN33" s="56"/>
      <c r="CO33" s="56"/>
      <c r="CP33" s="56"/>
      <c r="CQ33" s="56"/>
      <c r="CR33" s="56"/>
      <c r="CS33" s="56"/>
      <c r="CT33" s="56"/>
      <c r="CU33" s="56"/>
      <c r="CV33" s="56"/>
      <c r="CW33" s="56"/>
      <c r="CX33" s="56"/>
      <c r="CY33" s="56"/>
    </row>
    <row r="34" spans="1:103" ht="15" customHeight="1" x14ac:dyDescent="0.25">
      <c r="A34" s="56"/>
      <c r="B34" s="93" t="s">
        <v>67</v>
      </c>
      <c r="C34" s="94"/>
      <c r="D34" s="94"/>
      <c r="E34" s="96"/>
      <c r="F34" s="97"/>
      <c r="G34" s="96"/>
      <c r="H34" s="108"/>
      <c r="I34" s="96"/>
      <c r="J34" s="113"/>
      <c r="K34" s="96"/>
      <c r="L34" s="62"/>
      <c r="O34" s="56"/>
      <c r="P34" s="56"/>
      <c r="Q34" s="56"/>
      <c r="R34" s="56"/>
      <c r="S34" s="56"/>
      <c r="T34" s="56"/>
      <c r="U34" s="56"/>
      <c r="V34" s="56"/>
      <c r="W34" s="56"/>
      <c r="X34" s="56"/>
      <c r="Y34" s="56"/>
      <c r="Z34" s="56"/>
      <c r="AA34" s="56"/>
      <c r="AB34" s="56"/>
      <c r="AC34" s="56"/>
      <c r="AD34" s="56"/>
      <c r="AE34" s="56"/>
      <c r="AF34" s="56"/>
      <c r="AG34" s="56"/>
      <c r="AH34" s="56"/>
      <c r="AI34" s="56"/>
      <c r="AJ34" s="56"/>
      <c r="AK34" s="56"/>
      <c r="AL34" s="56"/>
      <c r="AM34" s="56"/>
      <c r="AN34" s="56"/>
      <c r="AO34" s="56"/>
      <c r="AP34" s="56"/>
      <c r="AQ34" s="56"/>
      <c r="AR34" s="56"/>
      <c r="AS34" s="56"/>
      <c r="AT34" s="56"/>
      <c r="AU34" s="56"/>
      <c r="AV34" s="56"/>
      <c r="AW34" s="56"/>
      <c r="AX34" s="56"/>
      <c r="AY34" s="56"/>
      <c r="AZ34" s="56"/>
      <c r="BA34" s="56"/>
      <c r="BB34" s="56"/>
      <c r="BC34" s="56"/>
      <c r="BD34" s="56"/>
      <c r="BE34" s="56"/>
      <c r="BF34" s="56"/>
      <c r="BG34" s="56"/>
      <c r="BH34" s="56"/>
      <c r="BI34" s="56"/>
      <c r="BJ34" s="56"/>
      <c r="BK34" s="56"/>
      <c r="BL34" s="56"/>
      <c r="BM34" s="56"/>
      <c r="BN34" s="56"/>
      <c r="BO34" s="56"/>
      <c r="BP34" s="56"/>
      <c r="BQ34" s="56"/>
      <c r="BR34" s="56"/>
      <c r="BS34" s="56"/>
      <c r="BT34" s="56"/>
      <c r="BU34" s="56"/>
      <c r="BV34" s="56"/>
      <c r="BW34" s="56"/>
      <c r="BX34" s="56"/>
      <c r="BY34" s="56"/>
      <c r="BZ34" s="56"/>
      <c r="CA34" s="56"/>
      <c r="CB34" s="56"/>
      <c r="CC34" s="56"/>
      <c r="CD34" s="56"/>
      <c r="CE34" s="56"/>
      <c r="CF34" s="56"/>
      <c r="CG34" s="56"/>
      <c r="CH34" s="56"/>
      <c r="CI34" s="56"/>
      <c r="CJ34" s="56"/>
      <c r="CK34" s="56"/>
      <c r="CL34" s="56"/>
      <c r="CM34" s="56"/>
      <c r="CN34" s="56"/>
      <c r="CO34" s="56"/>
      <c r="CP34" s="56"/>
      <c r="CQ34" s="56"/>
      <c r="CR34" s="56"/>
      <c r="CS34" s="56"/>
      <c r="CT34" s="56"/>
      <c r="CU34" s="56"/>
      <c r="CV34" s="56"/>
      <c r="CW34" s="56"/>
      <c r="CX34" s="56"/>
      <c r="CY34" s="56"/>
    </row>
    <row r="35" spans="1:103" x14ac:dyDescent="0.25">
      <c r="A35" s="56"/>
      <c r="B35" s="56"/>
      <c r="C35" s="56"/>
      <c r="D35" s="56"/>
      <c r="E35" s="56"/>
      <c r="F35" s="95"/>
      <c r="G35" s="56"/>
      <c r="H35" s="106"/>
      <c r="I35" s="56"/>
      <c r="J35" s="110"/>
      <c r="K35" s="56"/>
      <c r="L35" s="56"/>
      <c r="M35" s="56"/>
      <c r="N35" s="56"/>
      <c r="O35" s="56"/>
      <c r="P35" s="56"/>
      <c r="Q35" s="56"/>
      <c r="R35" s="56"/>
      <c r="S35" s="56"/>
      <c r="T35" s="56"/>
      <c r="U35" s="56"/>
      <c r="V35" s="56"/>
      <c r="W35" s="56"/>
      <c r="X35" s="56"/>
      <c r="Y35" s="56"/>
      <c r="Z35" s="56"/>
      <c r="AA35" s="56"/>
      <c r="AB35" s="56"/>
      <c r="AC35" s="56"/>
      <c r="AD35" s="56"/>
      <c r="AE35" s="56"/>
      <c r="AF35" s="56"/>
      <c r="AG35" s="56"/>
      <c r="AH35" s="56"/>
      <c r="AI35" s="56"/>
      <c r="AJ35" s="56"/>
      <c r="AK35" s="56"/>
      <c r="AL35" s="56"/>
      <c r="AM35" s="56"/>
      <c r="AN35" s="56"/>
      <c r="AO35" s="56"/>
      <c r="AP35" s="56"/>
      <c r="AQ35" s="56"/>
      <c r="AR35" s="56"/>
      <c r="AS35" s="56"/>
      <c r="AT35" s="56"/>
      <c r="AU35" s="56"/>
      <c r="AV35" s="56"/>
      <c r="AW35" s="56"/>
      <c r="AX35" s="56"/>
      <c r="AY35" s="56"/>
      <c r="AZ35" s="56"/>
      <c r="BA35" s="56"/>
      <c r="BB35" s="56"/>
      <c r="BC35" s="56"/>
      <c r="BD35" s="56"/>
      <c r="BE35" s="56"/>
      <c r="BF35" s="56"/>
      <c r="BG35" s="56"/>
      <c r="BH35" s="56"/>
      <c r="BI35" s="56"/>
      <c r="BJ35" s="56"/>
      <c r="BK35" s="56"/>
      <c r="BL35" s="56"/>
      <c r="BM35" s="56"/>
      <c r="BN35" s="56"/>
      <c r="BO35" s="56"/>
      <c r="BP35" s="56"/>
      <c r="BQ35" s="56"/>
      <c r="BR35" s="56"/>
      <c r="BS35" s="56"/>
      <c r="BT35" s="56"/>
      <c r="BU35" s="56"/>
      <c r="BV35" s="56"/>
      <c r="BW35" s="56"/>
      <c r="BX35" s="56"/>
      <c r="BY35" s="56"/>
      <c r="BZ35" s="56"/>
      <c r="CA35" s="56"/>
      <c r="CB35" s="56"/>
      <c r="CC35" s="56"/>
      <c r="CD35" s="56"/>
      <c r="CE35" s="56"/>
      <c r="CF35" s="56"/>
      <c r="CG35" s="56"/>
      <c r="CH35" s="56"/>
      <c r="CI35" s="56"/>
      <c r="CJ35" s="56"/>
      <c r="CK35" s="56"/>
      <c r="CL35" s="56"/>
      <c r="CM35" s="56"/>
      <c r="CN35" s="56"/>
      <c r="CO35" s="56"/>
      <c r="CP35" s="56"/>
      <c r="CQ35" s="56"/>
      <c r="CR35" s="56"/>
      <c r="CS35" s="56"/>
      <c r="CT35" s="56"/>
      <c r="CU35" s="56"/>
      <c r="CV35" s="56"/>
      <c r="CW35" s="56"/>
      <c r="CX35" s="56"/>
      <c r="CY35" s="56"/>
    </row>
    <row r="36" spans="1:103" x14ac:dyDescent="0.25">
      <c r="A36" s="56"/>
      <c r="B36" s="56"/>
      <c r="C36" s="56"/>
      <c r="D36" s="56"/>
      <c r="E36" s="56"/>
      <c r="F36" s="56"/>
      <c r="G36" s="56"/>
      <c r="H36" s="106"/>
      <c r="I36" s="56"/>
      <c r="J36" s="110"/>
      <c r="K36" s="56"/>
      <c r="L36" s="56"/>
      <c r="M36" s="56"/>
      <c r="N36" s="56"/>
      <c r="O36" s="56"/>
      <c r="P36" s="56"/>
      <c r="Q36" s="56"/>
      <c r="R36" s="56"/>
      <c r="S36" s="56"/>
      <c r="T36" s="56"/>
      <c r="U36" s="56"/>
      <c r="V36" s="56"/>
      <c r="W36" s="56"/>
      <c r="X36" s="56"/>
      <c r="Y36" s="56"/>
      <c r="Z36" s="56"/>
      <c r="AA36" s="56"/>
      <c r="AB36" s="56"/>
      <c r="AC36" s="56"/>
      <c r="AD36" s="56"/>
      <c r="AE36" s="56"/>
      <c r="AF36" s="56"/>
      <c r="AG36" s="56"/>
      <c r="AH36" s="56"/>
      <c r="AI36" s="56"/>
      <c r="AJ36" s="56"/>
      <c r="AK36" s="56"/>
      <c r="AL36" s="56"/>
      <c r="AM36" s="56"/>
      <c r="AN36" s="56"/>
      <c r="AO36" s="56"/>
      <c r="AP36" s="56"/>
      <c r="AQ36" s="56"/>
      <c r="AR36" s="56"/>
      <c r="AS36" s="56"/>
      <c r="AT36" s="56"/>
      <c r="AU36" s="56"/>
      <c r="AV36" s="56"/>
      <c r="AW36" s="56"/>
      <c r="AX36" s="56"/>
      <c r="AY36" s="56"/>
      <c r="AZ36" s="56"/>
      <c r="BA36" s="56"/>
      <c r="BB36" s="56"/>
      <c r="BC36" s="56"/>
      <c r="BD36" s="56"/>
      <c r="BE36" s="56"/>
      <c r="BF36" s="56"/>
      <c r="BG36" s="56"/>
      <c r="BH36" s="56"/>
      <c r="BI36" s="56"/>
      <c r="BJ36" s="56"/>
      <c r="BK36" s="56"/>
      <c r="BL36" s="56"/>
      <c r="BM36" s="56"/>
      <c r="BN36" s="56"/>
      <c r="BO36" s="56"/>
      <c r="BP36" s="56"/>
      <c r="BQ36" s="56"/>
      <c r="BR36" s="56"/>
      <c r="BS36" s="56"/>
      <c r="BT36" s="56"/>
      <c r="BU36" s="56"/>
      <c r="BV36" s="56"/>
      <c r="BW36" s="56"/>
      <c r="BX36" s="56"/>
      <c r="BY36" s="56"/>
      <c r="BZ36" s="56"/>
      <c r="CA36" s="56"/>
      <c r="CB36" s="56"/>
      <c r="CC36" s="56"/>
      <c r="CD36" s="56"/>
      <c r="CE36" s="56"/>
      <c r="CF36" s="56"/>
      <c r="CG36" s="56"/>
      <c r="CH36" s="56"/>
      <c r="CI36" s="56"/>
      <c r="CJ36" s="56"/>
      <c r="CK36" s="56"/>
      <c r="CL36" s="56"/>
      <c r="CM36" s="56"/>
      <c r="CN36" s="56"/>
      <c r="CO36" s="56"/>
      <c r="CP36" s="56"/>
      <c r="CQ36" s="56"/>
      <c r="CR36" s="56"/>
      <c r="CS36" s="56"/>
      <c r="CT36" s="56"/>
      <c r="CU36" s="56"/>
      <c r="CV36" s="56"/>
      <c r="CW36" s="56"/>
      <c r="CX36" s="56"/>
      <c r="CY36" s="56"/>
    </row>
    <row r="37" spans="1:103" x14ac:dyDescent="0.25">
      <c r="A37" s="56"/>
      <c r="B37" s="56"/>
      <c r="C37" s="56"/>
      <c r="D37" s="56"/>
      <c r="E37" s="56"/>
      <c r="F37" s="56"/>
      <c r="G37" s="56"/>
      <c r="H37" s="106"/>
      <c r="I37" s="56"/>
      <c r="J37" s="110"/>
      <c r="K37" s="56"/>
      <c r="L37" s="56"/>
      <c r="M37" s="56"/>
      <c r="N37" s="56"/>
      <c r="O37" s="56"/>
      <c r="P37" s="56"/>
      <c r="Q37" s="56"/>
      <c r="R37" s="56"/>
      <c r="S37" s="56"/>
      <c r="T37" s="56"/>
      <c r="U37" s="56"/>
      <c r="V37" s="56"/>
      <c r="W37" s="56"/>
      <c r="X37" s="56"/>
      <c r="Y37" s="56"/>
      <c r="Z37" s="56"/>
      <c r="AA37" s="56"/>
      <c r="AB37" s="56"/>
      <c r="AC37" s="56"/>
      <c r="AD37" s="56"/>
      <c r="AE37" s="56"/>
      <c r="AF37" s="56"/>
      <c r="AG37" s="56"/>
      <c r="AH37" s="56"/>
      <c r="AI37" s="56"/>
      <c r="AJ37" s="56"/>
      <c r="AK37" s="56"/>
      <c r="AL37" s="56"/>
      <c r="AM37" s="56"/>
      <c r="AN37" s="56"/>
      <c r="AO37" s="56"/>
      <c r="AP37" s="56"/>
      <c r="AQ37" s="56"/>
      <c r="AR37" s="56"/>
      <c r="AS37" s="56"/>
      <c r="AT37" s="56"/>
      <c r="AU37" s="56"/>
      <c r="AV37" s="56"/>
      <c r="AW37" s="56"/>
      <c r="AX37" s="56"/>
      <c r="AY37" s="56"/>
      <c r="AZ37" s="56"/>
      <c r="BA37" s="56"/>
      <c r="BB37" s="56"/>
      <c r="BC37" s="56"/>
      <c r="BD37" s="56"/>
      <c r="BE37" s="56"/>
      <c r="BF37" s="56"/>
      <c r="BG37" s="56"/>
      <c r="BH37" s="56"/>
      <c r="BI37" s="56"/>
      <c r="BJ37" s="56"/>
      <c r="BK37" s="56"/>
      <c r="BL37" s="56"/>
      <c r="BM37" s="56"/>
      <c r="BN37" s="56"/>
      <c r="BO37" s="56"/>
      <c r="BP37" s="56"/>
      <c r="BQ37" s="56"/>
      <c r="BR37" s="56"/>
      <c r="BS37" s="56"/>
      <c r="BT37" s="56"/>
      <c r="BU37" s="56"/>
      <c r="BV37" s="56"/>
      <c r="BW37" s="56"/>
      <c r="BX37" s="56"/>
      <c r="BY37" s="56"/>
      <c r="BZ37" s="56"/>
      <c r="CA37" s="56"/>
      <c r="CB37" s="56"/>
      <c r="CC37" s="56"/>
      <c r="CD37" s="56"/>
      <c r="CE37" s="56"/>
      <c r="CF37" s="56"/>
      <c r="CG37" s="56"/>
      <c r="CH37" s="56"/>
      <c r="CI37" s="56"/>
      <c r="CJ37" s="56"/>
      <c r="CK37" s="56"/>
      <c r="CL37" s="56"/>
      <c r="CM37" s="56"/>
      <c r="CN37" s="56"/>
      <c r="CO37" s="56"/>
      <c r="CP37" s="56"/>
      <c r="CQ37" s="56"/>
      <c r="CR37" s="56"/>
      <c r="CS37" s="56"/>
      <c r="CT37" s="56"/>
      <c r="CU37" s="56"/>
      <c r="CV37" s="56"/>
      <c r="CW37" s="56"/>
      <c r="CX37" s="56"/>
      <c r="CY37" s="56"/>
    </row>
    <row r="38" spans="1:103" x14ac:dyDescent="0.25">
      <c r="A38" s="56"/>
      <c r="B38" s="56"/>
      <c r="C38" s="56"/>
      <c r="D38" s="56"/>
      <c r="E38" s="56"/>
      <c r="F38" s="56"/>
      <c r="G38" s="56"/>
      <c r="H38" s="106"/>
      <c r="I38" s="56"/>
      <c r="J38" s="110"/>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c r="BD38" s="56"/>
      <c r="BE38" s="56"/>
      <c r="BF38" s="56"/>
      <c r="BG38" s="56"/>
      <c r="BH38" s="56"/>
      <c r="BI38" s="56"/>
      <c r="BJ38" s="56"/>
      <c r="BK38" s="56"/>
      <c r="BL38" s="56"/>
      <c r="BM38" s="56"/>
      <c r="BN38" s="56"/>
      <c r="BO38" s="56"/>
      <c r="BP38" s="56"/>
      <c r="BQ38" s="56"/>
      <c r="BR38" s="56"/>
      <c r="BS38" s="56"/>
      <c r="BT38" s="56"/>
      <c r="BU38" s="56"/>
      <c r="BV38" s="56"/>
      <c r="BW38" s="56"/>
      <c r="BX38" s="56"/>
      <c r="BY38" s="56"/>
      <c r="BZ38" s="56"/>
      <c r="CA38" s="56"/>
      <c r="CB38" s="56"/>
      <c r="CC38" s="56"/>
      <c r="CD38" s="56"/>
      <c r="CE38" s="56"/>
      <c r="CF38" s="56"/>
      <c r="CG38" s="56"/>
      <c r="CH38" s="56"/>
      <c r="CI38" s="56"/>
      <c r="CJ38" s="56"/>
      <c r="CK38" s="56"/>
      <c r="CL38" s="56"/>
      <c r="CM38" s="56"/>
      <c r="CN38" s="56"/>
      <c r="CO38" s="56"/>
      <c r="CP38" s="56"/>
      <c r="CQ38" s="56"/>
      <c r="CR38" s="56"/>
      <c r="CS38" s="56"/>
      <c r="CT38" s="56"/>
      <c r="CU38" s="56"/>
      <c r="CV38" s="56"/>
      <c r="CW38" s="56"/>
      <c r="CX38" s="56"/>
      <c r="CY38" s="56"/>
    </row>
    <row r="39" spans="1:103" x14ac:dyDescent="0.25">
      <c r="A39" s="56"/>
      <c r="B39" s="56"/>
      <c r="C39" s="56"/>
      <c r="D39" s="56"/>
      <c r="E39" s="56"/>
      <c r="F39" s="56"/>
      <c r="G39" s="56"/>
      <c r="H39" s="106"/>
      <c r="I39" s="56"/>
      <c r="J39" s="110"/>
      <c r="K39" s="56"/>
      <c r="L39" s="56"/>
      <c r="M39" s="56"/>
      <c r="N39" s="56"/>
      <c r="O39" s="56"/>
      <c r="P39" s="56"/>
      <c r="Q39" s="56"/>
      <c r="R39" s="56"/>
      <c r="S39" s="56"/>
      <c r="T39" s="56"/>
      <c r="U39" s="56"/>
      <c r="V39" s="56"/>
      <c r="W39" s="56"/>
      <c r="X39" s="56"/>
      <c r="Y39" s="56"/>
      <c r="Z39" s="56"/>
      <c r="AA39" s="56"/>
      <c r="AB39" s="56"/>
      <c r="AC39" s="56"/>
      <c r="AD39" s="56"/>
      <c r="AE39" s="56"/>
      <c r="AF39" s="56"/>
      <c r="AG39" s="56"/>
      <c r="AH39" s="56"/>
      <c r="AI39" s="56"/>
      <c r="AJ39" s="56"/>
      <c r="AK39" s="56"/>
      <c r="AL39" s="56"/>
      <c r="AM39" s="56"/>
      <c r="AN39" s="56"/>
      <c r="AO39" s="56"/>
      <c r="AP39" s="56"/>
      <c r="AQ39" s="56"/>
      <c r="AR39" s="56"/>
      <c r="AS39" s="56"/>
      <c r="AT39" s="56"/>
      <c r="AU39" s="56"/>
      <c r="AV39" s="56"/>
      <c r="AW39" s="56"/>
      <c r="AX39" s="56"/>
      <c r="AY39" s="56"/>
      <c r="AZ39" s="56"/>
      <c r="BA39" s="56"/>
      <c r="BB39" s="56"/>
      <c r="BC39" s="56"/>
      <c r="BD39" s="56"/>
      <c r="BE39" s="56"/>
      <c r="BF39" s="56"/>
      <c r="BG39" s="56"/>
      <c r="BH39" s="56"/>
      <c r="BI39" s="56"/>
      <c r="BJ39" s="56"/>
      <c r="BK39" s="56"/>
      <c r="BL39" s="56"/>
      <c r="BM39" s="56"/>
      <c r="BN39" s="56"/>
      <c r="BO39" s="56"/>
      <c r="BP39" s="56"/>
      <c r="BQ39" s="56"/>
      <c r="BR39" s="56"/>
      <c r="BS39" s="56"/>
      <c r="BT39" s="56"/>
      <c r="BU39" s="56"/>
      <c r="BV39" s="56"/>
      <c r="BW39" s="56"/>
      <c r="BX39" s="56"/>
      <c r="BY39" s="56"/>
      <c r="BZ39" s="56"/>
      <c r="CA39" s="56"/>
      <c r="CB39" s="56"/>
      <c r="CC39" s="56"/>
      <c r="CD39" s="56"/>
      <c r="CE39" s="56"/>
      <c r="CF39" s="56"/>
      <c r="CG39" s="56"/>
      <c r="CH39" s="56"/>
      <c r="CI39" s="56"/>
      <c r="CJ39" s="56"/>
      <c r="CK39" s="56"/>
      <c r="CL39" s="56"/>
      <c r="CM39" s="56"/>
      <c r="CN39" s="56"/>
      <c r="CO39" s="56"/>
      <c r="CP39" s="56"/>
      <c r="CQ39" s="56"/>
      <c r="CR39" s="56"/>
      <c r="CS39" s="56"/>
      <c r="CT39" s="56"/>
      <c r="CU39" s="56"/>
      <c r="CV39" s="56"/>
      <c r="CW39" s="56"/>
      <c r="CX39" s="56"/>
      <c r="CY39" s="56"/>
    </row>
    <row r="40" spans="1:103" x14ac:dyDescent="0.25">
      <c r="A40" s="56"/>
      <c r="B40" s="56"/>
      <c r="C40" s="56"/>
      <c r="D40" s="56"/>
      <c r="E40" s="56"/>
      <c r="F40" s="56"/>
      <c r="G40" s="56"/>
      <c r="H40" s="106"/>
      <c r="I40" s="56"/>
      <c r="J40" s="110"/>
      <c r="K40" s="56"/>
      <c r="L40" s="56"/>
      <c r="M40" s="56"/>
      <c r="N40" s="56"/>
      <c r="O40" s="56"/>
      <c r="P40" s="56"/>
      <c r="Q40" s="56"/>
      <c r="R40" s="56"/>
      <c r="S40" s="56"/>
      <c r="T40" s="56"/>
      <c r="U40" s="56"/>
      <c r="V40" s="56"/>
      <c r="W40" s="56"/>
      <c r="X40" s="56"/>
      <c r="Y40" s="56"/>
      <c r="Z40" s="56"/>
      <c r="AA40" s="56"/>
      <c r="AB40" s="56"/>
      <c r="AC40" s="56"/>
      <c r="AD40" s="56"/>
      <c r="AE40" s="56"/>
      <c r="AF40" s="56"/>
      <c r="AG40" s="56"/>
      <c r="AH40" s="56"/>
      <c r="AI40" s="56"/>
      <c r="AJ40" s="56"/>
      <c r="AK40" s="56"/>
      <c r="AL40" s="56"/>
      <c r="AM40" s="56"/>
      <c r="AN40" s="56"/>
      <c r="AO40" s="56"/>
      <c r="AP40" s="56"/>
      <c r="AQ40" s="56"/>
      <c r="AR40" s="56"/>
      <c r="AS40" s="56"/>
      <c r="AT40" s="56"/>
      <c r="AU40" s="56"/>
      <c r="AV40" s="56"/>
      <c r="AW40" s="56"/>
      <c r="AX40" s="56"/>
      <c r="AY40" s="56"/>
      <c r="AZ40" s="56"/>
      <c r="BA40" s="56"/>
      <c r="BB40" s="56"/>
      <c r="BC40" s="56"/>
      <c r="BD40" s="56"/>
      <c r="BE40" s="56"/>
      <c r="BF40" s="56"/>
      <c r="BG40" s="56"/>
      <c r="BH40" s="56"/>
      <c r="BI40" s="56"/>
      <c r="BJ40" s="56"/>
      <c r="BK40" s="56"/>
      <c r="BL40" s="56"/>
      <c r="BM40" s="56"/>
      <c r="BN40" s="56"/>
      <c r="BO40" s="56"/>
      <c r="BP40" s="56"/>
      <c r="BQ40" s="56"/>
      <c r="BR40" s="56"/>
      <c r="BS40" s="56"/>
      <c r="BT40" s="56"/>
      <c r="BU40" s="56"/>
      <c r="BV40" s="56"/>
      <c r="BW40" s="56"/>
      <c r="BX40" s="56"/>
      <c r="BY40" s="56"/>
      <c r="BZ40" s="56"/>
      <c r="CA40" s="56"/>
      <c r="CB40" s="56"/>
      <c r="CC40" s="56"/>
      <c r="CD40" s="56"/>
      <c r="CE40" s="56"/>
      <c r="CF40" s="56"/>
      <c r="CG40" s="56"/>
      <c r="CH40" s="56"/>
      <c r="CI40" s="56"/>
      <c r="CJ40" s="56"/>
      <c r="CK40" s="56"/>
      <c r="CL40" s="56"/>
      <c r="CM40" s="56"/>
      <c r="CN40" s="56"/>
      <c r="CO40" s="56"/>
      <c r="CP40" s="56"/>
      <c r="CQ40" s="56"/>
      <c r="CR40" s="56"/>
      <c r="CS40" s="56"/>
      <c r="CT40" s="56"/>
      <c r="CU40" s="56"/>
      <c r="CV40" s="56"/>
      <c r="CW40" s="56"/>
      <c r="CX40" s="56"/>
      <c r="CY40" s="56"/>
    </row>
    <row r="41" spans="1:103" x14ac:dyDescent="0.25">
      <c r="A41" s="56"/>
      <c r="B41" s="56"/>
      <c r="C41" s="56"/>
      <c r="D41" s="56"/>
      <c r="E41" s="56"/>
      <c r="F41" s="56"/>
      <c r="G41" s="56"/>
      <c r="H41" s="106"/>
      <c r="I41" s="56"/>
      <c r="J41" s="110"/>
      <c r="K41" s="56"/>
      <c r="L41" s="56"/>
      <c r="M41" s="56"/>
      <c r="N41" s="56"/>
      <c r="O41" s="56"/>
      <c r="P41" s="56"/>
      <c r="Q41" s="56"/>
      <c r="R41" s="56"/>
      <c r="S41" s="56"/>
      <c r="T41" s="56"/>
      <c r="U41" s="56"/>
      <c r="V41" s="56"/>
      <c r="W41" s="56"/>
      <c r="X41" s="56"/>
      <c r="Y41" s="56"/>
      <c r="Z41" s="56"/>
      <c r="AA41" s="56"/>
      <c r="AB41" s="56"/>
      <c r="AC41" s="56"/>
      <c r="AD41" s="56"/>
      <c r="AE41" s="56"/>
      <c r="AF41" s="56"/>
      <c r="AG41" s="56"/>
      <c r="AH41" s="56"/>
      <c r="AI41" s="56"/>
      <c r="AJ41" s="56"/>
      <c r="AK41" s="56"/>
      <c r="AL41" s="56"/>
      <c r="AM41" s="56"/>
      <c r="AN41" s="56"/>
      <c r="AO41" s="56"/>
      <c r="AP41" s="56"/>
      <c r="AQ41" s="56"/>
      <c r="AR41" s="56"/>
      <c r="AS41" s="56"/>
      <c r="AT41" s="56"/>
      <c r="AU41" s="56"/>
      <c r="AV41" s="56"/>
      <c r="AW41" s="56"/>
      <c r="AX41" s="56"/>
      <c r="AY41" s="56"/>
      <c r="AZ41" s="56"/>
      <c r="BA41" s="56"/>
      <c r="BB41" s="56"/>
      <c r="BC41" s="56"/>
      <c r="BD41" s="56"/>
      <c r="BE41" s="56"/>
      <c r="BF41" s="56"/>
      <c r="BG41" s="56"/>
      <c r="BH41" s="56"/>
      <c r="BI41" s="56"/>
      <c r="BJ41" s="56"/>
      <c r="BK41" s="56"/>
      <c r="BL41" s="56"/>
      <c r="BM41" s="56"/>
      <c r="BN41" s="56"/>
      <c r="BO41" s="56"/>
      <c r="BP41" s="56"/>
      <c r="BQ41" s="56"/>
      <c r="BR41" s="56"/>
      <c r="BS41" s="56"/>
      <c r="BT41" s="56"/>
      <c r="BU41" s="56"/>
      <c r="BV41" s="56"/>
      <c r="BW41" s="56"/>
      <c r="BX41" s="56"/>
      <c r="BY41" s="56"/>
      <c r="BZ41" s="56"/>
      <c r="CA41" s="56"/>
      <c r="CB41" s="56"/>
      <c r="CC41" s="56"/>
      <c r="CD41" s="56"/>
      <c r="CE41" s="56"/>
      <c r="CF41" s="56"/>
      <c r="CG41" s="56"/>
      <c r="CH41" s="56"/>
      <c r="CI41" s="56"/>
      <c r="CJ41" s="56"/>
      <c r="CK41" s="56"/>
      <c r="CL41" s="56"/>
      <c r="CM41" s="56"/>
      <c r="CN41" s="56"/>
      <c r="CO41" s="56"/>
      <c r="CP41" s="56"/>
      <c r="CQ41" s="56"/>
      <c r="CR41" s="56"/>
      <c r="CS41" s="56"/>
      <c r="CT41" s="56"/>
      <c r="CU41" s="56"/>
      <c r="CV41" s="56"/>
      <c r="CW41" s="56"/>
      <c r="CX41" s="56"/>
      <c r="CY41" s="56"/>
    </row>
    <row r="42" spans="1:103" x14ac:dyDescent="0.25">
      <c r="A42" s="56"/>
      <c r="B42" s="56"/>
      <c r="C42" s="56"/>
      <c r="D42" s="56"/>
      <c r="E42" s="56"/>
      <c r="F42" s="56"/>
      <c r="G42" s="56"/>
      <c r="H42" s="106"/>
      <c r="I42" s="56"/>
      <c r="J42" s="110"/>
      <c r="K42" s="56"/>
      <c r="L42" s="56"/>
      <c r="M42" s="56"/>
      <c r="N42" s="56"/>
      <c r="O42" s="56"/>
      <c r="P42" s="56"/>
      <c r="Q42" s="56"/>
      <c r="R42" s="56"/>
      <c r="S42" s="56"/>
      <c r="T42" s="56"/>
      <c r="U42" s="56"/>
      <c r="V42" s="56"/>
      <c r="W42" s="56"/>
      <c r="X42" s="56"/>
      <c r="Y42" s="56"/>
      <c r="Z42" s="56"/>
      <c r="AA42" s="56"/>
      <c r="AB42" s="56"/>
      <c r="AC42" s="56"/>
      <c r="AD42" s="56"/>
      <c r="AE42" s="56"/>
      <c r="AF42" s="56"/>
      <c r="AG42" s="56"/>
      <c r="AH42" s="56"/>
      <c r="AI42" s="56"/>
      <c r="AJ42" s="56"/>
      <c r="AK42" s="56"/>
      <c r="AL42" s="56"/>
      <c r="AM42" s="56"/>
      <c r="AN42" s="56"/>
      <c r="AO42" s="56"/>
      <c r="AP42" s="56"/>
      <c r="AQ42" s="56"/>
      <c r="AR42" s="56"/>
      <c r="AS42" s="56"/>
      <c r="AT42" s="56"/>
      <c r="AU42" s="56"/>
      <c r="AV42" s="56"/>
      <c r="AW42" s="56"/>
      <c r="AX42" s="56"/>
      <c r="AY42" s="56"/>
      <c r="AZ42" s="56"/>
      <c r="BA42" s="56"/>
      <c r="BB42" s="56"/>
      <c r="BC42" s="56"/>
      <c r="BD42" s="56"/>
      <c r="BE42" s="56"/>
      <c r="BF42" s="56"/>
      <c r="BG42" s="56"/>
      <c r="BH42" s="56"/>
      <c r="BI42" s="56"/>
      <c r="BJ42" s="56"/>
      <c r="BK42" s="56"/>
      <c r="BL42" s="56"/>
      <c r="BM42" s="56"/>
      <c r="BN42" s="56"/>
      <c r="BO42" s="56"/>
      <c r="BP42" s="56"/>
      <c r="BQ42" s="56"/>
      <c r="BR42" s="56"/>
      <c r="BS42" s="56"/>
      <c r="BT42" s="56"/>
      <c r="BU42" s="56"/>
      <c r="BV42" s="56"/>
      <c r="BW42" s="56"/>
      <c r="BX42" s="56"/>
      <c r="BY42" s="56"/>
      <c r="BZ42" s="56"/>
      <c r="CA42" s="56"/>
      <c r="CB42" s="56"/>
      <c r="CC42" s="56"/>
      <c r="CD42" s="56"/>
      <c r="CE42" s="56"/>
      <c r="CF42" s="56"/>
      <c r="CG42" s="56"/>
      <c r="CH42" s="56"/>
      <c r="CI42" s="56"/>
      <c r="CJ42" s="56"/>
      <c r="CK42" s="56"/>
      <c r="CL42" s="56"/>
      <c r="CM42" s="56"/>
      <c r="CN42" s="56"/>
      <c r="CO42" s="56"/>
      <c r="CP42" s="56"/>
      <c r="CQ42" s="56"/>
      <c r="CR42" s="56"/>
      <c r="CS42" s="56"/>
      <c r="CT42" s="56"/>
      <c r="CU42" s="56"/>
      <c r="CV42" s="56"/>
      <c r="CW42" s="56"/>
      <c r="CX42" s="56"/>
      <c r="CY42" s="56"/>
    </row>
    <row r="43" spans="1:103" x14ac:dyDescent="0.25">
      <c r="A43" s="56"/>
      <c r="B43" s="56"/>
      <c r="C43" s="56"/>
      <c r="D43" s="56"/>
      <c r="E43" s="56"/>
      <c r="F43" s="56"/>
      <c r="G43" s="56"/>
      <c r="H43" s="106"/>
      <c r="I43" s="56"/>
      <c r="J43" s="110"/>
      <c r="K43" s="56"/>
      <c r="L43" s="56"/>
      <c r="M43" s="56"/>
      <c r="N43" s="56"/>
      <c r="O43" s="56"/>
      <c r="P43" s="56"/>
      <c r="Q43" s="56"/>
      <c r="R43" s="56"/>
      <c r="S43" s="56"/>
      <c r="T43" s="56"/>
      <c r="U43" s="56"/>
      <c r="V43" s="56"/>
      <c r="W43" s="56"/>
      <c r="X43" s="56"/>
      <c r="Y43" s="56"/>
      <c r="Z43" s="56"/>
      <c r="AA43" s="56"/>
      <c r="AB43" s="56"/>
      <c r="AC43" s="56"/>
      <c r="AD43" s="56"/>
      <c r="AE43" s="56"/>
      <c r="AF43" s="56"/>
      <c r="AG43" s="56"/>
      <c r="AH43" s="56"/>
      <c r="AI43" s="56"/>
      <c r="AJ43" s="56"/>
      <c r="AK43" s="56"/>
      <c r="AL43" s="56"/>
      <c r="AM43" s="56"/>
      <c r="AN43" s="56"/>
      <c r="AO43" s="56"/>
      <c r="AP43" s="56"/>
      <c r="AQ43" s="56"/>
      <c r="AR43" s="56"/>
      <c r="AS43" s="56"/>
      <c r="AT43" s="56"/>
      <c r="AU43" s="56"/>
      <c r="AV43" s="56"/>
      <c r="AW43" s="56"/>
      <c r="AX43" s="56"/>
      <c r="AY43" s="56"/>
      <c r="AZ43" s="56"/>
      <c r="BA43" s="56"/>
      <c r="BB43" s="56"/>
      <c r="BC43" s="56"/>
      <c r="BD43" s="56"/>
      <c r="BE43" s="56"/>
      <c r="BF43" s="56"/>
      <c r="BG43" s="56"/>
      <c r="BH43" s="56"/>
      <c r="BI43" s="56"/>
      <c r="BJ43" s="56"/>
      <c r="BK43" s="56"/>
      <c r="BL43" s="56"/>
      <c r="BM43" s="56"/>
      <c r="BN43" s="56"/>
      <c r="BO43" s="56"/>
      <c r="BP43" s="56"/>
      <c r="BQ43" s="56"/>
      <c r="BR43" s="56"/>
      <c r="BS43" s="56"/>
      <c r="BT43" s="56"/>
      <c r="BU43" s="56"/>
      <c r="BV43" s="56"/>
      <c r="BW43" s="56"/>
      <c r="BX43" s="56"/>
      <c r="BY43" s="56"/>
      <c r="BZ43" s="56"/>
      <c r="CA43" s="56"/>
      <c r="CB43" s="56"/>
      <c r="CC43" s="56"/>
      <c r="CD43" s="56"/>
      <c r="CE43" s="56"/>
      <c r="CF43" s="56"/>
      <c r="CG43" s="56"/>
      <c r="CH43" s="56"/>
      <c r="CI43" s="56"/>
      <c r="CJ43" s="56"/>
      <c r="CK43" s="56"/>
      <c r="CL43" s="56"/>
      <c r="CM43" s="56"/>
      <c r="CN43" s="56"/>
      <c r="CO43" s="56"/>
      <c r="CP43" s="56"/>
      <c r="CQ43" s="56"/>
      <c r="CR43" s="56"/>
      <c r="CS43" s="56"/>
      <c r="CT43" s="56"/>
      <c r="CU43" s="56"/>
      <c r="CV43" s="56"/>
      <c r="CW43" s="56"/>
      <c r="CX43" s="56"/>
      <c r="CY43" s="56"/>
    </row>
    <row r="44" spans="1:103" x14ac:dyDescent="0.25">
      <c r="A44" s="56"/>
      <c r="B44" s="56"/>
      <c r="C44" s="56"/>
      <c r="D44" s="56"/>
      <c r="E44" s="56"/>
      <c r="F44" s="56"/>
      <c r="G44" s="56"/>
      <c r="H44" s="106"/>
      <c r="I44" s="56"/>
      <c r="J44" s="110"/>
      <c r="K44" s="56"/>
      <c r="L44" s="56"/>
      <c r="M44" s="56"/>
      <c r="N44" s="56"/>
      <c r="O44" s="56"/>
      <c r="P44" s="56"/>
      <c r="Q44" s="56"/>
      <c r="R44" s="56"/>
      <c r="S44" s="56"/>
      <c r="T44" s="56"/>
      <c r="U44" s="56"/>
      <c r="V44" s="56"/>
      <c r="W44" s="56"/>
      <c r="X44" s="56"/>
      <c r="Y44" s="56"/>
      <c r="Z44" s="56"/>
      <c r="AA44" s="56"/>
      <c r="AB44" s="56"/>
      <c r="AC44" s="56"/>
      <c r="AD44" s="56"/>
      <c r="AE44" s="56"/>
      <c r="AF44" s="56"/>
      <c r="AG44" s="56"/>
      <c r="AH44" s="56"/>
      <c r="AI44" s="56"/>
      <c r="AJ44" s="56"/>
      <c r="AK44" s="56"/>
      <c r="AL44" s="56"/>
      <c r="AM44" s="56"/>
      <c r="AN44" s="56"/>
      <c r="AO44" s="56"/>
      <c r="AP44" s="56"/>
      <c r="AQ44" s="56"/>
      <c r="AR44" s="56"/>
      <c r="AS44" s="56"/>
      <c r="AT44" s="56"/>
      <c r="AU44" s="56"/>
      <c r="AV44" s="56"/>
      <c r="AW44" s="56"/>
      <c r="AX44" s="56"/>
      <c r="AY44" s="56"/>
      <c r="AZ44" s="56"/>
      <c r="BA44" s="56"/>
      <c r="BB44" s="56"/>
      <c r="BC44" s="56"/>
      <c r="BD44" s="56"/>
      <c r="BE44" s="56"/>
      <c r="BF44" s="56"/>
      <c r="BG44" s="56"/>
      <c r="BH44" s="56"/>
      <c r="BI44" s="56"/>
      <c r="BJ44" s="56"/>
      <c r="BK44" s="56"/>
      <c r="BL44" s="56"/>
      <c r="BM44" s="56"/>
      <c r="BN44" s="56"/>
      <c r="BO44" s="56"/>
      <c r="BP44" s="56"/>
      <c r="BQ44" s="56"/>
      <c r="BR44" s="56"/>
      <c r="BS44" s="56"/>
      <c r="BT44" s="56"/>
      <c r="BU44" s="56"/>
      <c r="BV44" s="56"/>
      <c r="BW44" s="56"/>
      <c r="BX44" s="56"/>
      <c r="BY44" s="56"/>
      <c r="BZ44" s="56"/>
      <c r="CA44" s="56"/>
      <c r="CB44" s="56"/>
      <c r="CC44" s="56"/>
      <c r="CD44" s="56"/>
      <c r="CE44" s="56"/>
      <c r="CF44" s="56"/>
      <c r="CG44" s="56"/>
      <c r="CH44" s="56"/>
      <c r="CI44" s="56"/>
      <c r="CJ44" s="56"/>
      <c r="CK44" s="56"/>
      <c r="CL44" s="56"/>
      <c r="CM44" s="56"/>
      <c r="CN44" s="56"/>
      <c r="CO44" s="56"/>
      <c r="CP44" s="56"/>
      <c r="CQ44" s="56"/>
      <c r="CR44" s="56"/>
      <c r="CS44" s="56"/>
      <c r="CT44" s="56"/>
      <c r="CU44" s="56"/>
      <c r="CV44" s="56"/>
      <c r="CW44" s="56"/>
      <c r="CX44" s="56"/>
      <c r="CY44" s="56"/>
    </row>
    <row r="45" spans="1:103" x14ac:dyDescent="0.25">
      <c r="A45" s="56"/>
      <c r="B45" s="56"/>
      <c r="C45" s="56"/>
      <c r="D45" s="56"/>
      <c r="E45" s="56"/>
      <c r="F45" s="56"/>
      <c r="G45" s="56"/>
      <c r="H45" s="106"/>
      <c r="I45" s="56"/>
      <c r="J45" s="110"/>
      <c r="K45" s="56"/>
      <c r="L45" s="56"/>
      <c r="M45" s="56"/>
      <c r="N45" s="56"/>
      <c r="O45" s="56"/>
      <c r="P45" s="56"/>
      <c r="Q45" s="56"/>
      <c r="R45" s="56"/>
      <c r="S45" s="56"/>
      <c r="T45" s="56"/>
      <c r="U45" s="56"/>
      <c r="V45" s="56"/>
      <c r="W45" s="56"/>
      <c r="X45" s="56"/>
      <c r="Y45" s="56"/>
      <c r="Z45" s="56"/>
      <c r="AA45" s="56"/>
      <c r="AB45" s="56"/>
      <c r="AC45" s="56"/>
      <c r="AD45" s="56"/>
      <c r="AE45" s="56"/>
      <c r="AF45" s="56"/>
      <c r="AG45" s="56"/>
      <c r="AH45" s="56"/>
      <c r="AI45" s="56"/>
      <c r="AJ45" s="56"/>
      <c r="AK45" s="56"/>
      <c r="AL45" s="56"/>
      <c r="AM45" s="56"/>
      <c r="AN45" s="56"/>
      <c r="AO45" s="56"/>
      <c r="AP45" s="56"/>
      <c r="AQ45" s="56"/>
      <c r="AR45" s="56"/>
      <c r="AS45" s="56"/>
      <c r="AT45" s="56"/>
      <c r="AU45" s="56"/>
      <c r="AV45" s="56"/>
      <c r="AW45" s="56"/>
      <c r="AX45" s="56"/>
      <c r="AY45" s="56"/>
      <c r="AZ45" s="56"/>
      <c r="BA45" s="56"/>
      <c r="BB45" s="56"/>
      <c r="BC45" s="56"/>
      <c r="BD45" s="56"/>
      <c r="BE45" s="56"/>
      <c r="BF45" s="56"/>
      <c r="BG45" s="56"/>
      <c r="BH45" s="56"/>
      <c r="BI45" s="56"/>
      <c r="BJ45" s="56"/>
      <c r="BK45" s="56"/>
      <c r="BL45" s="56"/>
      <c r="BM45" s="56"/>
      <c r="BN45" s="56"/>
      <c r="BO45" s="56"/>
      <c r="BP45" s="56"/>
      <c r="BQ45" s="56"/>
      <c r="BR45" s="56"/>
      <c r="BS45" s="56"/>
      <c r="BT45" s="56"/>
      <c r="BU45" s="56"/>
      <c r="BV45" s="56"/>
      <c r="BW45" s="56"/>
      <c r="BX45" s="56"/>
      <c r="BY45" s="56"/>
      <c r="BZ45" s="56"/>
      <c r="CA45" s="56"/>
      <c r="CB45" s="56"/>
      <c r="CC45" s="56"/>
      <c r="CD45" s="56"/>
      <c r="CE45" s="56"/>
      <c r="CF45" s="56"/>
      <c r="CG45" s="56"/>
      <c r="CH45" s="56"/>
      <c r="CI45" s="56"/>
      <c r="CJ45" s="56"/>
      <c r="CK45" s="56"/>
      <c r="CL45" s="56"/>
      <c r="CM45" s="56"/>
      <c r="CN45" s="56"/>
      <c r="CO45" s="56"/>
      <c r="CP45" s="56"/>
      <c r="CQ45" s="56"/>
      <c r="CR45" s="56"/>
      <c r="CS45" s="56"/>
      <c r="CT45" s="56"/>
      <c r="CU45" s="56"/>
      <c r="CV45" s="56"/>
      <c r="CW45" s="56"/>
      <c r="CX45" s="56"/>
      <c r="CY45" s="56"/>
    </row>
    <row r="46" spans="1:103" x14ac:dyDescent="0.25">
      <c r="A46" s="56"/>
      <c r="B46" s="56"/>
      <c r="C46" s="56"/>
      <c r="D46" s="56"/>
      <c r="E46" s="56"/>
      <c r="F46" s="56"/>
      <c r="G46" s="56"/>
      <c r="H46" s="106"/>
      <c r="I46" s="56"/>
      <c r="J46" s="110"/>
      <c r="K46" s="56"/>
      <c r="L46" s="56"/>
      <c r="M46" s="56"/>
      <c r="N46" s="56"/>
      <c r="O46" s="56"/>
      <c r="P46" s="56"/>
      <c r="Q46" s="56"/>
      <c r="R46" s="56"/>
      <c r="S46" s="56"/>
      <c r="T46" s="56"/>
      <c r="U46" s="56"/>
      <c r="V46" s="56"/>
      <c r="W46" s="56"/>
      <c r="X46" s="56"/>
      <c r="Y46" s="56"/>
      <c r="Z46" s="56"/>
      <c r="AA46" s="56"/>
      <c r="AB46" s="56"/>
      <c r="AC46" s="56"/>
      <c r="AD46" s="56"/>
      <c r="AE46" s="56"/>
      <c r="AF46" s="56"/>
      <c r="AG46" s="56"/>
      <c r="AH46" s="56"/>
      <c r="AI46" s="56"/>
      <c r="AJ46" s="56"/>
      <c r="AK46" s="56"/>
      <c r="AL46" s="56"/>
      <c r="AM46" s="56"/>
      <c r="AN46" s="56"/>
      <c r="AO46" s="56"/>
      <c r="AP46" s="56"/>
      <c r="AQ46" s="56"/>
      <c r="AR46" s="56"/>
      <c r="AS46" s="56"/>
      <c r="AT46" s="56"/>
      <c r="AU46" s="56"/>
      <c r="AV46" s="56"/>
      <c r="AW46" s="56"/>
      <c r="AX46" s="56"/>
      <c r="AY46" s="56"/>
      <c r="AZ46" s="56"/>
      <c r="BA46" s="56"/>
      <c r="BB46" s="56"/>
      <c r="BC46" s="56"/>
      <c r="BD46" s="56"/>
      <c r="BE46" s="56"/>
      <c r="BF46" s="56"/>
      <c r="BG46" s="56"/>
      <c r="BH46" s="56"/>
      <c r="BI46" s="56"/>
      <c r="BJ46" s="56"/>
      <c r="BK46" s="56"/>
      <c r="BL46" s="56"/>
      <c r="BM46" s="56"/>
      <c r="BN46" s="56"/>
      <c r="BO46" s="56"/>
      <c r="BP46" s="56"/>
      <c r="BQ46" s="56"/>
      <c r="BR46" s="56"/>
      <c r="BS46" s="56"/>
      <c r="BT46" s="56"/>
      <c r="BU46" s="56"/>
      <c r="BV46" s="56"/>
      <c r="BW46" s="56"/>
      <c r="BX46" s="56"/>
      <c r="BY46" s="56"/>
      <c r="BZ46" s="56"/>
      <c r="CA46" s="56"/>
      <c r="CB46" s="56"/>
      <c r="CC46" s="56"/>
      <c r="CD46" s="56"/>
      <c r="CE46" s="56"/>
      <c r="CF46" s="56"/>
      <c r="CG46" s="56"/>
      <c r="CH46" s="56"/>
      <c r="CI46" s="56"/>
      <c r="CJ46" s="56"/>
      <c r="CK46" s="56"/>
      <c r="CL46" s="56"/>
      <c r="CM46" s="56"/>
      <c r="CN46" s="56"/>
      <c r="CO46" s="56"/>
      <c r="CP46" s="56"/>
      <c r="CQ46" s="56"/>
      <c r="CR46" s="56"/>
      <c r="CS46" s="56"/>
      <c r="CT46" s="56"/>
      <c r="CU46" s="56"/>
      <c r="CV46" s="56"/>
      <c r="CW46" s="56"/>
      <c r="CX46" s="56"/>
      <c r="CY46" s="56"/>
    </row>
    <row r="47" spans="1:103" x14ac:dyDescent="0.25">
      <c r="A47" s="56"/>
      <c r="B47" s="56"/>
      <c r="C47" s="56"/>
      <c r="D47" s="56"/>
      <c r="E47" s="56"/>
      <c r="F47" s="56"/>
      <c r="G47" s="56"/>
      <c r="H47" s="106"/>
      <c r="I47" s="56"/>
      <c r="J47" s="110"/>
      <c r="K47" s="56"/>
      <c r="L47" s="56"/>
      <c r="M47" s="56"/>
      <c r="N47" s="56"/>
      <c r="O47" s="56"/>
      <c r="P47" s="56"/>
      <c r="Q47" s="56"/>
      <c r="R47" s="56"/>
      <c r="S47" s="56"/>
      <c r="T47" s="56"/>
      <c r="U47" s="56"/>
      <c r="V47" s="56"/>
      <c r="W47" s="56"/>
      <c r="X47" s="56"/>
      <c r="Y47" s="56"/>
      <c r="Z47" s="56"/>
      <c r="AA47" s="56"/>
      <c r="AB47" s="56"/>
      <c r="AC47" s="56"/>
      <c r="AD47" s="56"/>
      <c r="AE47" s="56"/>
      <c r="AF47" s="56"/>
      <c r="AG47" s="56"/>
      <c r="AH47" s="56"/>
      <c r="AI47" s="56"/>
      <c r="AJ47" s="56"/>
      <c r="AK47" s="56"/>
      <c r="AL47" s="56"/>
      <c r="AM47" s="56"/>
      <c r="AN47" s="56"/>
      <c r="AO47" s="56"/>
      <c r="AP47" s="56"/>
      <c r="AQ47" s="56"/>
      <c r="AR47" s="56"/>
      <c r="AS47" s="56"/>
      <c r="AT47" s="56"/>
      <c r="AU47" s="56"/>
      <c r="AV47" s="56"/>
      <c r="AW47" s="56"/>
      <c r="AX47" s="56"/>
      <c r="AY47" s="56"/>
      <c r="AZ47" s="56"/>
      <c r="BA47" s="56"/>
      <c r="BB47" s="56"/>
      <c r="BC47" s="56"/>
      <c r="BD47" s="56"/>
      <c r="BE47" s="56"/>
      <c r="BF47" s="56"/>
      <c r="BG47" s="56"/>
      <c r="BH47" s="56"/>
      <c r="BI47" s="56"/>
      <c r="BJ47" s="56"/>
      <c r="BK47" s="56"/>
      <c r="BL47" s="56"/>
      <c r="BM47" s="56"/>
      <c r="BN47" s="56"/>
      <c r="BO47" s="56"/>
      <c r="BP47" s="56"/>
      <c r="BQ47" s="56"/>
      <c r="BR47" s="56"/>
      <c r="BS47" s="56"/>
      <c r="BT47" s="56"/>
      <c r="BU47" s="56"/>
      <c r="BV47" s="56"/>
      <c r="BW47" s="56"/>
      <c r="BX47" s="56"/>
      <c r="BY47" s="56"/>
      <c r="BZ47" s="56"/>
      <c r="CA47" s="56"/>
      <c r="CB47" s="56"/>
      <c r="CC47" s="56"/>
      <c r="CD47" s="56"/>
      <c r="CE47" s="56"/>
      <c r="CF47" s="56"/>
      <c r="CG47" s="56"/>
      <c r="CH47" s="56"/>
      <c r="CI47" s="56"/>
      <c r="CJ47" s="56"/>
      <c r="CK47" s="56"/>
      <c r="CL47" s="56"/>
      <c r="CM47" s="56"/>
      <c r="CN47" s="56"/>
      <c r="CO47" s="56"/>
      <c r="CP47" s="56"/>
      <c r="CQ47" s="56"/>
      <c r="CR47" s="56"/>
      <c r="CS47" s="56"/>
      <c r="CT47" s="56"/>
      <c r="CU47" s="56"/>
      <c r="CV47" s="56"/>
      <c r="CW47" s="56"/>
      <c r="CX47" s="56"/>
      <c r="CY47" s="56"/>
    </row>
    <row r="48" spans="1:103" x14ac:dyDescent="0.25">
      <c r="A48" s="56"/>
      <c r="B48" s="56"/>
      <c r="C48" s="56"/>
      <c r="D48" s="56"/>
      <c r="E48" s="56"/>
      <c r="F48" s="56"/>
      <c r="G48" s="56"/>
      <c r="H48" s="106"/>
      <c r="I48" s="56"/>
      <c r="J48" s="110"/>
      <c r="K48" s="56"/>
      <c r="L48" s="56"/>
      <c r="M48" s="56"/>
      <c r="N48" s="56"/>
      <c r="O48" s="56"/>
      <c r="P48" s="56"/>
      <c r="Q48" s="56"/>
      <c r="R48" s="56"/>
      <c r="S48" s="56"/>
      <c r="T48" s="56"/>
      <c r="U48" s="56"/>
      <c r="V48" s="56"/>
      <c r="W48" s="56"/>
      <c r="X48" s="56"/>
      <c r="Y48" s="56"/>
      <c r="Z48" s="56"/>
      <c r="AA48" s="56"/>
      <c r="AB48" s="56"/>
      <c r="AC48" s="56"/>
      <c r="AD48" s="56"/>
      <c r="AE48" s="56"/>
      <c r="AF48" s="56"/>
      <c r="AG48" s="56"/>
      <c r="AH48" s="56"/>
      <c r="AI48" s="56"/>
      <c r="AJ48" s="56"/>
      <c r="AK48" s="56"/>
      <c r="AL48" s="56"/>
      <c r="AM48" s="56"/>
      <c r="AN48" s="56"/>
      <c r="AO48" s="56"/>
      <c r="AP48" s="56"/>
      <c r="AQ48" s="56"/>
      <c r="AR48" s="56"/>
      <c r="AS48" s="56"/>
      <c r="AT48" s="56"/>
      <c r="AU48" s="56"/>
      <c r="AV48" s="56"/>
      <c r="AW48" s="56"/>
      <c r="AX48" s="56"/>
      <c r="AY48" s="56"/>
      <c r="AZ48" s="56"/>
      <c r="BA48" s="56"/>
      <c r="BB48" s="56"/>
      <c r="BC48" s="56"/>
      <c r="BD48" s="56"/>
      <c r="BE48" s="56"/>
      <c r="BF48" s="56"/>
      <c r="BG48" s="56"/>
      <c r="BH48" s="56"/>
      <c r="BI48" s="56"/>
      <c r="BJ48" s="56"/>
      <c r="BK48" s="56"/>
      <c r="BL48" s="56"/>
      <c r="BM48" s="56"/>
      <c r="BN48" s="56"/>
      <c r="BO48" s="56"/>
      <c r="BP48" s="56"/>
      <c r="BQ48" s="56"/>
      <c r="BR48" s="56"/>
      <c r="BS48" s="56"/>
      <c r="BT48" s="56"/>
      <c r="BU48" s="56"/>
      <c r="BV48" s="56"/>
      <c r="BW48" s="56"/>
      <c r="BX48" s="56"/>
      <c r="BY48" s="56"/>
      <c r="BZ48" s="56"/>
      <c r="CA48" s="56"/>
      <c r="CB48" s="56"/>
      <c r="CC48" s="56"/>
      <c r="CD48" s="56"/>
      <c r="CE48" s="56"/>
      <c r="CF48" s="56"/>
      <c r="CG48" s="56"/>
      <c r="CH48" s="56"/>
      <c r="CI48" s="56"/>
      <c r="CJ48" s="56"/>
      <c r="CK48" s="56"/>
      <c r="CL48" s="56"/>
      <c r="CM48" s="56"/>
      <c r="CN48" s="56"/>
      <c r="CO48" s="56"/>
      <c r="CP48" s="56"/>
      <c r="CQ48" s="56"/>
      <c r="CR48" s="56"/>
      <c r="CS48" s="56"/>
      <c r="CT48" s="56"/>
      <c r="CU48" s="56"/>
      <c r="CV48" s="56"/>
      <c r="CW48" s="56"/>
      <c r="CX48" s="56"/>
      <c r="CY48" s="56"/>
    </row>
    <row r="49" spans="1:103" x14ac:dyDescent="0.25">
      <c r="A49" s="56"/>
      <c r="B49" s="56"/>
      <c r="C49" s="56"/>
      <c r="D49" s="56"/>
      <c r="E49" s="56"/>
      <c r="F49" s="56"/>
      <c r="G49" s="56"/>
      <c r="H49" s="106"/>
      <c r="I49" s="56"/>
      <c r="J49" s="110"/>
      <c r="K49" s="56"/>
      <c r="L49" s="56"/>
      <c r="M49" s="56"/>
      <c r="N49" s="56"/>
      <c r="O49" s="56"/>
      <c r="P49" s="56"/>
      <c r="Q49" s="56"/>
      <c r="R49" s="56"/>
      <c r="S49" s="56"/>
      <c r="T49" s="56"/>
      <c r="U49" s="56"/>
      <c r="V49" s="56"/>
      <c r="W49" s="56"/>
      <c r="X49" s="56"/>
      <c r="Y49" s="56"/>
      <c r="Z49" s="56"/>
      <c r="AA49" s="56"/>
      <c r="AB49" s="56"/>
      <c r="AC49" s="56"/>
      <c r="AD49" s="56"/>
      <c r="AE49" s="56"/>
      <c r="AF49" s="56"/>
      <c r="AG49" s="56"/>
      <c r="AH49" s="56"/>
      <c r="AI49" s="56"/>
      <c r="AJ49" s="56"/>
      <c r="AK49" s="56"/>
      <c r="AL49" s="56"/>
      <c r="AM49" s="56"/>
      <c r="AN49" s="56"/>
      <c r="AO49" s="56"/>
      <c r="AP49" s="56"/>
      <c r="AQ49" s="56"/>
      <c r="AR49" s="56"/>
      <c r="AS49" s="56"/>
      <c r="AT49" s="56"/>
      <c r="AU49" s="56"/>
      <c r="AV49" s="56"/>
      <c r="AW49" s="56"/>
      <c r="AX49" s="56"/>
      <c r="AY49" s="56"/>
      <c r="AZ49" s="56"/>
      <c r="BA49" s="56"/>
      <c r="BB49" s="56"/>
      <c r="BC49" s="56"/>
      <c r="BD49" s="56"/>
      <c r="BE49" s="56"/>
      <c r="BF49" s="56"/>
      <c r="BG49" s="56"/>
      <c r="BH49" s="56"/>
      <c r="BI49" s="56"/>
      <c r="BJ49" s="56"/>
      <c r="BK49" s="56"/>
      <c r="BL49" s="56"/>
      <c r="BM49" s="56"/>
      <c r="BN49" s="56"/>
      <c r="BO49" s="56"/>
      <c r="BP49" s="56"/>
      <c r="BQ49" s="56"/>
      <c r="BR49" s="56"/>
      <c r="BS49" s="56"/>
      <c r="BT49" s="56"/>
      <c r="BU49" s="56"/>
      <c r="BV49" s="56"/>
      <c r="BW49" s="56"/>
      <c r="BX49" s="56"/>
      <c r="BY49" s="56"/>
      <c r="BZ49" s="56"/>
      <c r="CA49" s="56"/>
      <c r="CB49" s="56"/>
      <c r="CC49" s="56"/>
      <c r="CD49" s="56"/>
      <c r="CE49" s="56"/>
      <c r="CF49" s="56"/>
      <c r="CG49" s="56"/>
      <c r="CH49" s="56"/>
      <c r="CI49" s="56"/>
      <c r="CJ49" s="56"/>
      <c r="CK49" s="56"/>
      <c r="CL49" s="56"/>
      <c r="CM49" s="56"/>
      <c r="CN49" s="56"/>
      <c r="CO49" s="56"/>
      <c r="CP49" s="56"/>
      <c r="CQ49" s="56"/>
      <c r="CR49" s="56"/>
      <c r="CS49" s="56"/>
      <c r="CT49" s="56"/>
      <c r="CU49" s="56"/>
      <c r="CV49" s="56"/>
      <c r="CW49" s="56"/>
      <c r="CX49" s="56"/>
      <c r="CY49" s="56"/>
    </row>
    <row r="50" spans="1:103" x14ac:dyDescent="0.25">
      <c r="A50" s="56"/>
      <c r="B50" s="56"/>
      <c r="C50" s="56"/>
      <c r="D50" s="56"/>
      <c r="E50" s="56"/>
      <c r="F50" s="56"/>
      <c r="G50" s="56"/>
      <c r="H50" s="106"/>
      <c r="I50" s="56"/>
      <c r="J50" s="110"/>
      <c r="K50" s="56"/>
      <c r="L50" s="56"/>
      <c r="M50" s="56"/>
      <c r="N50" s="56"/>
      <c r="O50" s="56"/>
      <c r="P50" s="56"/>
      <c r="Q50" s="56"/>
      <c r="R50" s="56"/>
      <c r="S50" s="56"/>
      <c r="T50" s="56"/>
      <c r="U50" s="56"/>
      <c r="V50" s="56"/>
      <c r="W50" s="56"/>
      <c r="X50" s="56"/>
      <c r="Y50" s="56"/>
      <c r="Z50" s="56"/>
      <c r="AA50" s="56"/>
      <c r="AB50" s="56"/>
      <c r="AC50" s="56"/>
      <c r="AD50" s="56"/>
      <c r="AE50" s="56"/>
      <c r="AF50" s="56"/>
      <c r="AG50" s="56"/>
      <c r="AH50" s="56"/>
      <c r="AI50" s="56"/>
      <c r="AJ50" s="56"/>
      <c r="AK50" s="56"/>
      <c r="AL50" s="56"/>
      <c r="AM50" s="56"/>
      <c r="AN50" s="56"/>
      <c r="AO50" s="56"/>
      <c r="AP50" s="56"/>
      <c r="AQ50" s="56"/>
      <c r="AR50" s="56"/>
      <c r="AS50" s="56"/>
      <c r="AT50" s="56"/>
      <c r="AU50" s="56"/>
      <c r="AV50" s="56"/>
      <c r="AW50" s="56"/>
      <c r="AX50" s="56"/>
      <c r="AY50" s="56"/>
      <c r="AZ50" s="56"/>
      <c r="BA50" s="56"/>
      <c r="BB50" s="56"/>
      <c r="BC50" s="56"/>
      <c r="BD50" s="56"/>
      <c r="BE50" s="56"/>
      <c r="BF50" s="56"/>
      <c r="BG50" s="56"/>
      <c r="BH50" s="56"/>
      <c r="BI50" s="56"/>
      <c r="BJ50" s="56"/>
      <c r="BK50" s="56"/>
      <c r="BL50" s="56"/>
      <c r="BM50" s="56"/>
      <c r="BN50" s="56"/>
      <c r="BO50" s="56"/>
      <c r="BP50" s="56"/>
      <c r="BQ50" s="56"/>
      <c r="BR50" s="56"/>
      <c r="BS50" s="56"/>
      <c r="BT50" s="56"/>
      <c r="BU50" s="56"/>
      <c r="BV50" s="56"/>
      <c r="BW50" s="56"/>
      <c r="BX50" s="56"/>
      <c r="BY50" s="56"/>
      <c r="BZ50" s="56"/>
      <c r="CA50" s="56"/>
      <c r="CB50" s="56"/>
      <c r="CC50" s="56"/>
      <c r="CD50" s="56"/>
      <c r="CE50" s="56"/>
      <c r="CF50" s="56"/>
      <c r="CG50" s="56"/>
      <c r="CH50" s="56"/>
      <c r="CI50" s="56"/>
      <c r="CJ50" s="56"/>
      <c r="CK50" s="56"/>
      <c r="CL50" s="56"/>
      <c r="CM50" s="56"/>
      <c r="CN50" s="56"/>
      <c r="CO50" s="56"/>
      <c r="CP50" s="56"/>
      <c r="CQ50" s="56"/>
      <c r="CR50" s="56"/>
      <c r="CS50" s="56"/>
      <c r="CT50" s="56"/>
      <c r="CU50" s="56"/>
      <c r="CV50" s="56"/>
      <c r="CW50" s="56"/>
      <c r="CX50" s="56"/>
      <c r="CY50" s="56"/>
    </row>
    <row r="51" spans="1:103" x14ac:dyDescent="0.25">
      <c r="A51" s="56"/>
      <c r="B51" s="56"/>
      <c r="C51" s="56"/>
      <c r="D51" s="56"/>
      <c r="E51" s="56"/>
      <c r="F51" s="56"/>
      <c r="G51" s="56"/>
      <c r="H51" s="106"/>
      <c r="I51" s="56"/>
      <c r="J51" s="110"/>
      <c r="K51" s="56"/>
      <c r="L51" s="56"/>
      <c r="M51" s="56"/>
      <c r="N51" s="56"/>
      <c r="O51" s="56"/>
      <c r="P51" s="56"/>
      <c r="Q51" s="56"/>
      <c r="R51" s="56"/>
      <c r="S51" s="56"/>
      <c r="T51" s="56"/>
      <c r="U51" s="56"/>
      <c r="V51" s="56"/>
      <c r="W51" s="56"/>
      <c r="X51" s="56"/>
      <c r="Y51" s="56"/>
      <c r="Z51" s="56"/>
      <c r="AA51" s="56"/>
      <c r="AB51" s="56"/>
      <c r="AC51" s="56"/>
      <c r="AD51" s="56"/>
      <c r="AE51" s="56"/>
      <c r="AF51" s="56"/>
      <c r="AG51" s="56"/>
      <c r="AH51" s="56"/>
      <c r="AI51" s="56"/>
      <c r="AJ51" s="56"/>
      <c r="AK51" s="56"/>
      <c r="AL51" s="56"/>
      <c r="AM51" s="56"/>
      <c r="AN51" s="56"/>
      <c r="AO51" s="56"/>
      <c r="AP51" s="56"/>
      <c r="AQ51" s="56"/>
      <c r="AR51" s="56"/>
      <c r="AS51" s="56"/>
      <c r="AT51" s="56"/>
      <c r="AU51" s="56"/>
      <c r="AV51" s="56"/>
      <c r="AW51" s="56"/>
      <c r="AX51" s="56"/>
      <c r="AY51" s="56"/>
      <c r="AZ51" s="56"/>
      <c r="BA51" s="56"/>
      <c r="BB51" s="56"/>
      <c r="BC51" s="56"/>
      <c r="BD51" s="56"/>
      <c r="BE51" s="56"/>
      <c r="BF51" s="56"/>
      <c r="BG51" s="56"/>
      <c r="BH51" s="56"/>
      <c r="BI51" s="56"/>
      <c r="BJ51" s="56"/>
      <c r="BK51" s="56"/>
      <c r="BL51" s="56"/>
      <c r="BM51" s="56"/>
      <c r="BN51" s="56"/>
      <c r="BO51" s="56"/>
      <c r="BP51" s="56"/>
      <c r="BQ51" s="56"/>
      <c r="BR51" s="56"/>
      <c r="BS51" s="56"/>
      <c r="BT51" s="56"/>
      <c r="BU51" s="56"/>
      <c r="BV51" s="56"/>
      <c r="BW51" s="56"/>
      <c r="BX51" s="56"/>
      <c r="BY51" s="56"/>
      <c r="BZ51" s="56"/>
      <c r="CA51" s="56"/>
      <c r="CB51" s="56"/>
      <c r="CC51" s="56"/>
      <c r="CD51" s="56"/>
      <c r="CE51" s="56"/>
      <c r="CF51" s="56"/>
      <c r="CG51" s="56"/>
      <c r="CH51" s="56"/>
      <c r="CI51" s="56"/>
      <c r="CJ51" s="56"/>
      <c r="CK51" s="56"/>
      <c r="CL51" s="56"/>
      <c r="CM51" s="56"/>
      <c r="CN51" s="56"/>
      <c r="CO51" s="56"/>
      <c r="CP51" s="56"/>
      <c r="CQ51" s="56"/>
      <c r="CR51" s="56"/>
      <c r="CS51" s="56"/>
      <c r="CT51" s="56"/>
      <c r="CU51" s="56"/>
      <c r="CV51" s="56"/>
      <c r="CW51" s="56"/>
      <c r="CX51" s="56"/>
      <c r="CY51" s="56"/>
    </row>
    <row r="52" spans="1:103" x14ac:dyDescent="0.25">
      <c r="A52" s="56"/>
      <c r="B52" s="56"/>
      <c r="C52" s="56"/>
      <c r="D52" s="56"/>
      <c r="E52" s="56"/>
      <c r="F52" s="56"/>
      <c r="G52" s="56"/>
      <c r="H52" s="106"/>
      <c r="I52" s="56"/>
      <c r="J52" s="110"/>
      <c r="K52" s="56"/>
      <c r="L52" s="56"/>
      <c r="M52" s="56"/>
      <c r="N52" s="56"/>
      <c r="O52" s="56"/>
      <c r="P52" s="56"/>
      <c r="Q52" s="56"/>
      <c r="R52" s="56"/>
      <c r="S52" s="56"/>
      <c r="T52" s="56"/>
      <c r="U52" s="56"/>
      <c r="V52" s="56"/>
      <c r="W52" s="56"/>
      <c r="X52" s="56"/>
      <c r="Y52" s="56"/>
      <c r="Z52" s="56"/>
      <c r="AA52" s="56"/>
      <c r="AB52" s="56"/>
      <c r="AC52" s="56"/>
      <c r="AD52" s="56"/>
      <c r="AE52" s="56"/>
      <c r="AF52" s="56"/>
      <c r="AG52" s="56"/>
      <c r="AH52" s="56"/>
      <c r="AI52" s="56"/>
      <c r="AJ52" s="56"/>
      <c r="AK52" s="56"/>
      <c r="AL52" s="56"/>
      <c r="AM52" s="56"/>
      <c r="AN52" s="56"/>
      <c r="AO52" s="56"/>
      <c r="AP52" s="56"/>
      <c r="AQ52" s="56"/>
      <c r="AR52" s="56"/>
      <c r="AS52" s="56"/>
      <c r="AT52" s="56"/>
      <c r="AU52" s="56"/>
      <c r="AV52" s="56"/>
      <c r="AW52" s="56"/>
      <c r="AX52" s="56"/>
      <c r="AY52" s="56"/>
      <c r="AZ52" s="56"/>
      <c r="BA52" s="56"/>
      <c r="BB52" s="56"/>
      <c r="BC52" s="56"/>
      <c r="BD52" s="56"/>
      <c r="BE52" s="56"/>
      <c r="BF52" s="56"/>
      <c r="BG52" s="56"/>
      <c r="BH52" s="56"/>
      <c r="BI52" s="56"/>
      <c r="BJ52" s="56"/>
      <c r="BK52" s="56"/>
      <c r="BL52" s="56"/>
      <c r="BM52" s="56"/>
      <c r="BN52" s="56"/>
      <c r="BO52" s="56"/>
      <c r="BP52" s="56"/>
      <c r="BQ52" s="56"/>
      <c r="BR52" s="56"/>
      <c r="BS52" s="56"/>
      <c r="BT52" s="56"/>
      <c r="BU52" s="56"/>
      <c r="BV52" s="56"/>
      <c r="BW52" s="56"/>
      <c r="BX52" s="56"/>
      <c r="BY52" s="56"/>
      <c r="BZ52" s="56"/>
      <c r="CA52" s="56"/>
      <c r="CB52" s="56"/>
      <c r="CC52" s="56"/>
      <c r="CD52" s="56"/>
      <c r="CE52" s="56"/>
      <c r="CF52" s="56"/>
      <c r="CG52" s="56"/>
      <c r="CH52" s="56"/>
      <c r="CI52" s="56"/>
      <c r="CJ52" s="56"/>
      <c r="CK52" s="56"/>
      <c r="CL52" s="56"/>
      <c r="CM52" s="56"/>
      <c r="CN52" s="56"/>
      <c r="CO52" s="56"/>
      <c r="CP52" s="56"/>
      <c r="CQ52" s="56"/>
      <c r="CR52" s="56"/>
      <c r="CS52" s="56"/>
      <c r="CT52" s="56"/>
      <c r="CU52" s="56"/>
      <c r="CV52" s="56"/>
      <c r="CW52" s="56"/>
      <c r="CX52" s="56"/>
      <c r="CY52" s="56"/>
    </row>
    <row r="53" spans="1:103" x14ac:dyDescent="0.25">
      <c r="A53" s="56"/>
      <c r="B53" s="56"/>
      <c r="C53" s="56"/>
      <c r="D53" s="56"/>
      <c r="E53" s="56"/>
      <c r="F53" s="56"/>
      <c r="G53" s="56"/>
      <c r="H53" s="106"/>
      <c r="I53" s="56"/>
      <c r="J53" s="110"/>
      <c r="K53" s="56"/>
      <c r="L53" s="56"/>
      <c r="M53" s="56"/>
      <c r="N53" s="56"/>
      <c r="O53" s="56"/>
      <c r="P53" s="56"/>
      <c r="Q53" s="56"/>
      <c r="R53" s="56"/>
      <c r="S53" s="56"/>
      <c r="T53" s="56"/>
      <c r="U53" s="56"/>
      <c r="V53" s="56"/>
      <c r="W53" s="56"/>
      <c r="X53" s="56"/>
      <c r="Y53" s="56"/>
      <c r="Z53" s="56"/>
      <c r="AA53" s="56"/>
      <c r="AB53" s="56"/>
      <c r="AC53" s="56"/>
      <c r="AD53" s="56"/>
      <c r="AE53" s="56"/>
      <c r="AF53" s="56"/>
      <c r="AG53" s="56"/>
      <c r="AH53" s="56"/>
      <c r="AI53" s="56"/>
      <c r="AJ53" s="56"/>
      <c r="AK53" s="56"/>
      <c r="AL53" s="56"/>
      <c r="AM53" s="56"/>
      <c r="AN53" s="56"/>
      <c r="AO53" s="56"/>
      <c r="AP53" s="56"/>
      <c r="AQ53" s="56"/>
      <c r="AR53" s="56"/>
      <c r="AS53" s="56"/>
      <c r="AT53" s="56"/>
      <c r="AU53" s="56"/>
      <c r="AV53" s="56"/>
      <c r="AW53" s="56"/>
      <c r="AX53" s="56"/>
      <c r="AY53" s="56"/>
      <c r="AZ53" s="56"/>
      <c r="BA53" s="56"/>
      <c r="BB53" s="56"/>
      <c r="BC53" s="56"/>
      <c r="BD53" s="56"/>
      <c r="BE53" s="56"/>
      <c r="BF53" s="56"/>
      <c r="BG53" s="56"/>
      <c r="BH53" s="56"/>
      <c r="BI53" s="56"/>
      <c r="BJ53" s="56"/>
      <c r="BK53" s="56"/>
      <c r="BL53" s="56"/>
      <c r="BM53" s="56"/>
      <c r="BN53" s="56"/>
      <c r="BO53" s="56"/>
      <c r="BP53" s="56"/>
      <c r="BQ53" s="56"/>
      <c r="BR53" s="56"/>
      <c r="BS53" s="56"/>
      <c r="BT53" s="56"/>
      <c r="BU53" s="56"/>
      <c r="BV53" s="56"/>
      <c r="BW53" s="56"/>
      <c r="BX53" s="56"/>
      <c r="BY53" s="56"/>
      <c r="BZ53" s="56"/>
      <c r="CA53" s="56"/>
      <c r="CB53" s="56"/>
      <c r="CC53" s="56"/>
      <c r="CD53" s="56"/>
      <c r="CE53" s="56"/>
      <c r="CF53" s="56"/>
      <c r="CG53" s="56"/>
      <c r="CH53" s="56"/>
      <c r="CI53" s="56"/>
      <c r="CJ53" s="56"/>
      <c r="CK53" s="56"/>
      <c r="CL53" s="56"/>
      <c r="CM53" s="56"/>
      <c r="CN53" s="56"/>
      <c r="CO53" s="56"/>
      <c r="CP53" s="56"/>
      <c r="CQ53" s="56"/>
      <c r="CR53" s="56"/>
      <c r="CS53" s="56"/>
      <c r="CT53" s="56"/>
      <c r="CU53" s="56"/>
      <c r="CV53" s="56"/>
      <c r="CW53" s="56"/>
      <c r="CX53" s="56"/>
      <c r="CY53" s="56"/>
    </row>
    <row r="54" spans="1:103" x14ac:dyDescent="0.25">
      <c r="A54" s="56"/>
      <c r="B54" s="56"/>
      <c r="C54" s="56"/>
      <c r="D54" s="56"/>
      <c r="E54" s="56"/>
      <c r="F54" s="56"/>
      <c r="G54" s="56"/>
      <c r="H54" s="106"/>
      <c r="I54" s="56"/>
      <c r="J54" s="110"/>
      <c r="K54" s="56"/>
      <c r="L54" s="56"/>
      <c r="M54" s="56"/>
      <c r="N54" s="56"/>
      <c r="O54" s="56"/>
      <c r="P54" s="56"/>
      <c r="Q54" s="56"/>
      <c r="R54" s="56"/>
      <c r="S54" s="56"/>
      <c r="T54" s="56"/>
      <c r="U54" s="56"/>
      <c r="V54" s="56"/>
      <c r="W54" s="56"/>
      <c r="X54" s="56"/>
      <c r="Y54" s="56"/>
      <c r="Z54" s="56"/>
      <c r="AA54" s="56"/>
      <c r="AB54" s="56"/>
      <c r="AC54" s="56"/>
      <c r="AD54" s="56"/>
      <c r="AE54" s="56"/>
      <c r="AF54" s="56"/>
      <c r="AG54" s="56"/>
      <c r="AH54" s="56"/>
      <c r="AI54" s="56"/>
      <c r="AJ54" s="56"/>
      <c r="AK54" s="56"/>
      <c r="AL54" s="56"/>
      <c r="AM54" s="56"/>
      <c r="AN54" s="56"/>
      <c r="AO54" s="56"/>
      <c r="AP54" s="56"/>
      <c r="AQ54" s="56"/>
      <c r="AR54" s="56"/>
      <c r="AS54" s="56"/>
      <c r="AT54" s="56"/>
      <c r="AU54" s="56"/>
      <c r="AV54" s="56"/>
      <c r="AW54" s="56"/>
      <c r="AX54" s="56"/>
      <c r="AY54" s="56"/>
      <c r="AZ54" s="56"/>
      <c r="BA54" s="56"/>
      <c r="BB54" s="56"/>
      <c r="BC54" s="56"/>
      <c r="BD54" s="56"/>
      <c r="BE54" s="56"/>
      <c r="BF54" s="56"/>
      <c r="BG54" s="56"/>
      <c r="BH54" s="56"/>
      <c r="BI54" s="56"/>
      <c r="BJ54" s="56"/>
      <c r="BK54" s="56"/>
      <c r="BL54" s="56"/>
      <c r="BM54" s="56"/>
      <c r="BN54" s="56"/>
      <c r="BO54" s="56"/>
      <c r="BP54" s="56"/>
      <c r="BQ54" s="56"/>
      <c r="BR54" s="56"/>
      <c r="BS54" s="56"/>
      <c r="BT54" s="56"/>
      <c r="BU54" s="56"/>
      <c r="BV54" s="56"/>
      <c r="BW54" s="56"/>
      <c r="BX54" s="56"/>
      <c r="BY54" s="56"/>
      <c r="BZ54" s="56"/>
      <c r="CA54" s="56"/>
      <c r="CB54" s="56"/>
      <c r="CC54" s="56"/>
      <c r="CD54" s="56"/>
      <c r="CE54" s="56"/>
      <c r="CF54" s="56"/>
      <c r="CG54" s="56"/>
      <c r="CH54" s="56"/>
      <c r="CI54" s="56"/>
      <c r="CJ54" s="56"/>
      <c r="CK54" s="56"/>
      <c r="CL54" s="56"/>
      <c r="CM54" s="56"/>
      <c r="CN54" s="56"/>
      <c r="CO54" s="56"/>
      <c r="CP54" s="56"/>
      <c r="CQ54" s="56"/>
      <c r="CR54" s="56"/>
      <c r="CS54" s="56"/>
      <c r="CT54" s="56"/>
      <c r="CU54" s="56"/>
      <c r="CV54" s="56"/>
      <c r="CW54" s="56"/>
      <c r="CX54" s="56"/>
      <c r="CY54" s="56"/>
    </row>
    <row r="55" spans="1:103" x14ac:dyDescent="0.25">
      <c r="A55" s="56"/>
      <c r="B55" s="56"/>
      <c r="C55" s="56"/>
      <c r="D55" s="56"/>
      <c r="E55" s="56"/>
      <c r="F55" s="56"/>
      <c r="G55" s="56"/>
      <c r="H55" s="106"/>
      <c r="I55" s="56"/>
      <c r="J55" s="110"/>
      <c r="K55" s="56"/>
      <c r="L55" s="56"/>
      <c r="M55" s="56"/>
      <c r="N55" s="56"/>
      <c r="O55" s="56"/>
      <c r="P55" s="56"/>
      <c r="Q55" s="56"/>
      <c r="R55" s="56"/>
      <c r="S55" s="56"/>
      <c r="T55" s="56"/>
      <c r="U55" s="56"/>
      <c r="V55" s="56"/>
      <c r="W55" s="56"/>
      <c r="X55" s="56"/>
      <c r="Y55" s="56"/>
      <c r="Z55" s="56"/>
      <c r="AA55" s="56"/>
      <c r="AB55" s="56"/>
      <c r="AC55" s="56"/>
      <c r="AD55" s="56"/>
      <c r="AE55" s="56"/>
      <c r="AF55" s="56"/>
      <c r="AG55" s="56"/>
      <c r="AH55" s="56"/>
      <c r="AI55" s="56"/>
      <c r="AJ55" s="56"/>
      <c r="AK55" s="56"/>
      <c r="AL55" s="56"/>
      <c r="AM55" s="56"/>
      <c r="AN55" s="56"/>
      <c r="AO55" s="56"/>
      <c r="AP55" s="56"/>
      <c r="AQ55" s="56"/>
      <c r="AR55" s="56"/>
      <c r="AS55" s="56"/>
      <c r="AT55" s="56"/>
      <c r="AU55" s="56"/>
      <c r="AV55" s="56"/>
      <c r="AW55" s="56"/>
      <c r="AX55" s="56"/>
      <c r="AY55" s="56"/>
      <c r="AZ55" s="56"/>
      <c r="BA55" s="56"/>
      <c r="BB55" s="56"/>
      <c r="BC55" s="56"/>
      <c r="BD55" s="56"/>
      <c r="BE55" s="56"/>
      <c r="BF55" s="56"/>
      <c r="BG55" s="56"/>
      <c r="BH55" s="56"/>
      <c r="BI55" s="56"/>
      <c r="BJ55" s="56"/>
      <c r="BK55" s="56"/>
      <c r="BL55" s="56"/>
      <c r="BM55" s="56"/>
      <c r="BN55" s="56"/>
      <c r="BO55" s="56"/>
      <c r="BP55" s="56"/>
      <c r="BQ55" s="56"/>
      <c r="BR55" s="56"/>
      <c r="BS55" s="56"/>
      <c r="BT55" s="56"/>
      <c r="BU55" s="56"/>
      <c r="BV55" s="56"/>
      <c r="BW55" s="56"/>
      <c r="BX55" s="56"/>
      <c r="BY55" s="56"/>
      <c r="BZ55" s="56"/>
      <c r="CA55" s="56"/>
      <c r="CB55" s="56"/>
      <c r="CC55" s="56"/>
      <c r="CD55" s="56"/>
      <c r="CE55" s="56"/>
      <c r="CF55" s="56"/>
      <c r="CG55" s="56"/>
      <c r="CH55" s="56"/>
      <c r="CI55" s="56"/>
      <c r="CJ55" s="56"/>
      <c r="CK55" s="56"/>
      <c r="CL55" s="56"/>
      <c r="CM55" s="56"/>
      <c r="CN55" s="56"/>
      <c r="CO55" s="56"/>
      <c r="CP55" s="56"/>
      <c r="CQ55" s="56"/>
      <c r="CR55" s="56"/>
      <c r="CS55" s="56"/>
      <c r="CT55" s="56"/>
      <c r="CU55" s="56"/>
      <c r="CV55" s="56"/>
      <c r="CW55" s="56"/>
      <c r="CX55" s="56"/>
      <c r="CY55" s="56"/>
    </row>
    <row r="56" spans="1:103" x14ac:dyDescent="0.25">
      <c r="A56" s="56"/>
      <c r="B56" s="56"/>
      <c r="C56" s="56"/>
      <c r="D56" s="56"/>
      <c r="E56" s="56"/>
      <c r="F56" s="56"/>
      <c r="G56" s="56"/>
      <c r="H56" s="106"/>
      <c r="I56" s="56"/>
      <c r="J56" s="110"/>
      <c r="K56" s="56"/>
      <c r="L56" s="56"/>
      <c r="M56" s="56"/>
      <c r="N56" s="56"/>
      <c r="O56" s="56"/>
      <c r="P56" s="56"/>
      <c r="Q56" s="56"/>
      <c r="R56" s="56"/>
      <c r="S56" s="56"/>
      <c r="T56" s="56"/>
      <c r="U56" s="56"/>
      <c r="V56" s="56"/>
      <c r="W56" s="56"/>
      <c r="X56" s="56"/>
      <c r="Y56" s="56"/>
      <c r="Z56" s="56"/>
      <c r="AA56" s="56"/>
      <c r="AB56" s="56"/>
      <c r="AC56" s="56"/>
      <c r="AD56" s="56"/>
      <c r="AE56" s="56"/>
      <c r="AF56" s="56"/>
      <c r="AG56" s="56"/>
      <c r="AH56" s="56"/>
      <c r="AI56" s="56"/>
      <c r="AJ56" s="56"/>
      <c r="AK56" s="56"/>
      <c r="AL56" s="56"/>
      <c r="AM56" s="56"/>
      <c r="AN56" s="56"/>
      <c r="AO56" s="56"/>
      <c r="AP56" s="56"/>
      <c r="AQ56" s="56"/>
      <c r="AR56" s="56"/>
      <c r="AS56" s="56"/>
      <c r="AT56" s="56"/>
      <c r="AU56" s="56"/>
      <c r="AV56" s="56"/>
      <c r="AW56" s="56"/>
      <c r="AX56" s="56"/>
      <c r="AY56" s="56"/>
      <c r="AZ56" s="56"/>
      <c r="BA56" s="56"/>
      <c r="BB56" s="56"/>
      <c r="BC56" s="56"/>
      <c r="BD56" s="56"/>
      <c r="BE56" s="56"/>
      <c r="BF56" s="56"/>
      <c r="BG56" s="56"/>
      <c r="BH56" s="56"/>
      <c r="BI56" s="56"/>
      <c r="BJ56" s="56"/>
      <c r="BK56" s="56"/>
      <c r="BL56" s="56"/>
      <c r="BM56" s="56"/>
      <c r="BN56" s="56"/>
      <c r="BO56" s="56"/>
      <c r="BP56" s="56"/>
      <c r="BQ56" s="56"/>
      <c r="BR56" s="56"/>
      <c r="BS56" s="56"/>
      <c r="BT56" s="56"/>
      <c r="BU56" s="56"/>
      <c r="BV56" s="56"/>
      <c r="BW56" s="56"/>
      <c r="BX56" s="56"/>
      <c r="BY56" s="56"/>
      <c r="BZ56" s="56"/>
      <c r="CA56" s="56"/>
      <c r="CB56" s="56"/>
      <c r="CC56" s="56"/>
      <c r="CD56" s="56"/>
      <c r="CE56" s="56"/>
      <c r="CF56" s="56"/>
      <c r="CG56" s="56"/>
      <c r="CH56" s="56"/>
      <c r="CI56" s="56"/>
      <c r="CJ56" s="56"/>
      <c r="CK56" s="56"/>
      <c r="CL56" s="56"/>
      <c r="CM56" s="56"/>
      <c r="CN56" s="56"/>
      <c r="CO56" s="56"/>
      <c r="CP56" s="56"/>
      <c r="CQ56" s="56"/>
      <c r="CR56" s="56"/>
      <c r="CS56" s="56"/>
      <c r="CT56" s="56"/>
      <c r="CU56" s="56"/>
      <c r="CV56" s="56"/>
      <c r="CW56" s="56"/>
      <c r="CX56" s="56"/>
      <c r="CY56" s="56"/>
    </row>
    <row r="57" spans="1:103" x14ac:dyDescent="0.25">
      <c r="A57" s="56"/>
      <c r="B57" s="56"/>
      <c r="C57" s="56"/>
      <c r="D57" s="56"/>
      <c r="E57" s="56"/>
      <c r="F57" s="56"/>
      <c r="G57" s="56"/>
      <c r="H57" s="106"/>
      <c r="I57" s="56"/>
      <c r="J57" s="110"/>
      <c r="K57" s="56"/>
      <c r="L57" s="56"/>
      <c r="M57" s="56"/>
      <c r="N57" s="56"/>
      <c r="O57" s="56"/>
      <c r="P57" s="56"/>
      <c r="Q57" s="56"/>
      <c r="R57" s="56"/>
      <c r="S57" s="56"/>
      <c r="T57" s="56"/>
      <c r="U57" s="56"/>
      <c r="V57" s="56"/>
      <c r="W57" s="56"/>
      <c r="X57" s="56"/>
      <c r="Y57" s="56"/>
      <c r="Z57" s="56"/>
      <c r="AA57" s="56"/>
      <c r="AB57" s="56"/>
      <c r="AC57" s="56"/>
      <c r="AD57" s="56"/>
      <c r="AE57" s="56"/>
      <c r="AF57" s="56"/>
      <c r="AG57" s="56"/>
      <c r="AH57" s="56"/>
      <c r="AI57" s="56"/>
      <c r="AJ57" s="56"/>
      <c r="AK57" s="56"/>
      <c r="AL57" s="56"/>
      <c r="AM57" s="56"/>
      <c r="AN57" s="56"/>
      <c r="AO57" s="56"/>
      <c r="AP57" s="56"/>
      <c r="AQ57" s="56"/>
      <c r="AR57" s="56"/>
      <c r="AS57" s="56"/>
      <c r="AT57" s="56"/>
      <c r="AU57" s="56"/>
      <c r="AV57" s="56"/>
      <c r="AW57" s="56"/>
      <c r="AX57" s="56"/>
      <c r="AY57" s="56"/>
      <c r="AZ57" s="56"/>
      <c r="BA57" s="56"/>
      <c r="BB57" s="56"/>
      <c r="BC57" s="56"/>
      <c r="BD57" s="56"/>
      <c r="BE57" s="56"/>
      <c r="BF57" s="56"/>
      <c r="BG57" s="56"/>
      <c r="BH57" s="56"/>
      <c r="BI57" s="56"/>
      <c r="BJ57" s="56"/>
      <c r="BK57" s="56"/>
      <c r="BL57" s="56"/>
      <c r="BM57" s="56"/>
      <c r="BN57" s="56"/>
      <c r="BO57" s="56"/>
      <c r="BP57" s="56"/>
      <c r="BQ57" s="56"/>
      <c r="BR57" s="56"/>
      <c r="BS57" s="56"/>
      <c r="BT57" s="56"/>
      <c r="BU57" s="56"/>
      <c r="BV57" s="56"/>
      <c r="BW57" s="56"/>
      <c r="BX57" s="56"/>
      <c r="BY57" s="56"/>
      <c r="BZ57" s="56"/>
      <c r="CA57" s="56"/>
      <c r="CB57" s="56"/>
      <c r="CC57" s="56"/>
      <c r="CD57" s="56"/>
      <c r="CE57" s="56"/>
      <c r="CF57" s="56"/>
      <c r="CG57" s="56"/>
      <c r="CH57" s="56"/>
      <c r="CI57" s="56"/>
      <c r="CJ57" s="56"/>
      <c r="CK57" s="56"/>
      <c r="CL57" s="56"/>
      <c r="CM57" s="56"/>
      <c r="CN57" s="56"/>
      <c r="CO57" s="56"/>
      <c r="CP57" s="56"/>
      <c r="CQ57" s="56"/>
      <c r="CR57" s="56"/>
      <c r="CS57" s="56"/>
      <c r="CT57" s="56"/>
      <c r="CU57" s="56"/>
      <c r="CV57" s="56"/>
      <c r="CW57" s="56"/>
      <c r="CX57" s="56"/>
      <c r="CY57" s="56"/>
    </row>
    <row r="58" spans="1:103" x14ac:dyDescent="0.25">
      <c r="A58" s="56"/>
      <c r="B58" s="56"/>
      <c r="C58" s="56"/>
      <c r="D58" s="56"/>
      <c r="E58" s="56"/>
      <c r="F58" s="56"/>
      <c r="G58" s="56"/>
      <c r="H58" s="106"/>
      <c r="I58" s="56"/>
      <c r="J58" s="110"/>
      <c r="K58" s="56"/>
      <c r="L58" s="56"/>
      <c r="M58" s="56"/>
      <c r="N58" s="56"/>
      <c r="O58" s="56"/>
      <c r="P58" s="56"/>
      <c r="Q58" s="56"/>
      <c r="R58" s="56"/>
      <c r="S58" s="56"/>
      <c r="T58" s="56"/>
      <c r="U58" s="56"/>
      <c r="V58" s="56"/>
      <c r="W58" s="56"/>
      <c r="X58" s="56"/>
      <c r="Y58" s="56"/>
      <c r="Z58" s="56"/>
      <c r="AA58" s="56"/>
      <c r="AB58" s="56"/>
      <c r="AC58" s="56"/>
      <c r="AD58" s="56"/>
      <c r="AE58" s="56"/>
      <c r="AF58" s="56"/>
      <c r="AG58" s="56"/>
      <c r="AH58" s="56"/>
      <c r="AI58" s="56"/>
      <c r="AJ58" s="56"/>
      <c r="AK58" s="56"/>
      <c r="AL58" s="56"/>
      <c r="AM58" s="56"/>
      <c r="AN58" s="56"/>
      <c r="AO58" s="56"/>
      <c r="AP58" s="56"/>
      <c r="AQ58" s="56"/>
      <c r="AR58" s="56"/>
      <c r="AS58" s="56"/>
      <c r="AT58" s="56"/>
      <c r="AU58" s="56"/>
      <c r="AV58" s="56"/>
      <c r="AW58" s="56"/>
      <c r="AX58" s="56"/>
      <c r="AY58" s="56"/>
      <c r="AZ58" s="56"/>
      <c r="BA58" s="56"/>
      <c r="BB58" s="56"/>
      <c r="BC58" s="56"/>
      <c r="BD58" s="56"/>
      <c r="BE58" s="56"/>
      <c r="BF58" s="56"/>
      <c r="BG58" s="56"/>
      <c r="BH58" s="56"/>
      <c r="BI58" s="56"/>
      <c r="BJ58" s="56"/>
      <c r="BK58" s="56"/>
      <c r="BL58" s="56"/>
      <c r="BM58" s="56"/>
      <c r="BN58" s="56"/>
      <c r="BO58" s="56"/>
      <c r="BP58" s="56"/>
      <c r="BQ58" s="56"/>
      <c r="BR58" s="56"/>
      <c r="BS58" s="56"/>
      <c r="BT58" s="56"/>
      <c r="BU58" s="56"/>
      <c r="BV58" s="56"/>
      <c r="BW58" s="56"/>
      <c r="BX58" s="56"/>
      <c r="BY58" s="56"/>
      <c r="BZ58" s="56"/>
      <c r="CA58" s="56"/>
      <c r="CB58" s="56"/>
      <c r="CC58" s="56"/>
      <c r="CD58" s="56"/>
      <c r="CE58" s="56"/>
      <c r="CF58" s="56"/>
      <c r="CG58" s="56"/>
      <c r="CH58" s="56"/>
      <c r="CI58" s="56"/>
      <c r="CJ58" s="56"/>
      <c r="CK58" s="56"/>
      <c r="CL58" s="56"/>
      <c r="CM58" s="56"/>
      <c r="CN58" s="56"/>
      <c r="CO58" s="56"/>
      <c r="CP58" s="56"/>
      <c r="CQ58" s="56"/>
      <c r="CR58" s="56"/>
      <c r="CS58" s="56"/>
      <c r="CT58" s="56"/>
      <c r="CU58" s="56"/>
      <c r="CV58" s="56"/>
      <c r="CW58" s="56"/>
      <c r="CX58" s="56"/>
      <c r="CY58" s="56"/>
    </row>
    <row r="59" spans="1:103" x14ac:dyDescent="0.25">
      <c r="A59" s="56"/>
      <c r="B59" s="56"/>
      <c r="C59" s="56"/>
      <c r="D59" s="56"/>
      <c r="E59" s="56"/>
      <c r="F59" s="56"/>
      <c r="G59" s="56"/>
      <c r="H59" s="106"/>
      <c r="I59" s="56"/>
      <c r="J59" s="110"/>
      <c r="K59" s="56"/>
      <c r="L59" s="56"/>
      <c r="M59" s="56"/>
      <c r="N59" s="56"/>
      <c r="O59" s="56"/>
      <c r="P59" s="56"/>
      <c r="Q59" s="56"/>
      <c r="R59" s="56"/>
      <c r="S59" s="56"/>
      <c r="T59" s="56"/>
      <c r="U59" s="56"/>
      <c r="V59" s="56"/>
      <c r="W59" s="56"/>
      <c r="X59" s="56"/>
      <c r="Y59" s="56"/>
      <c r="Z59" s="56"/>
      <c r="AA59" s="56"/>
      <c r="AB59" s="56"/>
      <c r="AC59" s="56"/>
      <c r="AD59" s="56"/>
      <c r="AE59" s="56"/>
      <c r="AF59" s="56"/>
      <c r="AG59" s="56"/>
      <c r="AH59" s="56"/>
      <c r="AI59" s="56"/>
      <c r="AJ59" s="56"/>
      <c r="AK59" s="56"/>
      <c r="AL59" s="56"/>
      <c r="AM59" s="56"/>
      <c r="AN59" s="56"/>
      <c r="AO59" s="56"/>
      <c r="AP59" s="56"/>
      <c r="AQ59" s="56"/>
      <c r="AR59" s="56"/>
      <c r="AS59" s="56"/>
      <c r="AT59" s="56"/>
      <c r="AU59" s="56"/>
      <c r="AV59" s="56"/>
      <c r="AW59" s="56"/>
      <c r="AX59" s="56"/>
      <c r="AY59" s="56"/>
      <c r="AZ59" s="56"/>
      <c r="BA59" s="56"/>
      <c r="BB59" s="56"/>
      <c r="BC59" s="56"/>
      <c r="BD59" s="56"/>
      <c r="BE59" s="56"/>
      <c r="BF59" s="56"/>
      <c r="BG59" s="56"/>
      <c r="BH59" s="56"/>
      <c r="BI59" s="56"/>
      <c r="BJ59" s="56"/>
      <c r="BK59" s="56"/>
      <c r="BL59" s="56"/>
      <c r="BM59" s="56"/>
      <c r="BN59" s="56"/>
      <c r="BO59" s="56"/>
      <c r="BP59" s="56"/>
      <c r="BQ59" s="56"/>
      <c r="BR59" s="56"/>
      <c r="BS59" s="56"/>
      <c r="BT59" s="56"/>
      <c r="BU59" s="56"/>
      <c r="BV59" s="56"/>
      <c r="BW59" s="56"/>
      <c r="BX59" s="56"/>
      <c r="BY59" s="56"/>
      <c r="BZ59" s="56"/>
      <c r="CA59" s="56"/>
      <c r="CB59" s="56"/>
      <c r="CC59" s="56"/>
      <c r="CD59" s="56"/>
      <c r="CE59" s="56"/>
      <c r="CF59" s="56"/>
      <c r="CG59" s="56"/>
      <c r="CH59" s="56"/>
      <c r="CI59" s="56"/>
      <c r="CJ59" s="56"/>
      <c r="CK59" s="56"/>
      <c r="CL59" s="56"/>
      <c r="CM59" s="56"/>
      <c r="CN59" s="56"/>
      <c r="CO59" s="56"/>
      <c r="CP59" s="56"/>
      <c r="CQ59" s="56"/>
      <c r="CR59" s="56"/>
      <c r="CS59" s="56"/>
      <c r="CT59" s="56"/>
      <c r="CU59" s="56"/>
      <c r="CV59" s="56"/>
      <c r="CW59" s="56"/>
      <c r="CX59" s="56"/>
      <c r="CY59" s="56"/>
    </row>
    <row r="60" spans="1:103" x14ac:dyDescent="0.25">
      <c r="A60" s="56"/>
      <c r="B60" s="56"/>
      <c r="C60" s="56"/>
      <c r="D60" s="56"/>
      <c r="E60" s="56"/>
      <c r="F60" s="56"/>
      <c r="G60" s="56"/>
      <c r="H60" s="106"/>
      <c r="I60" s="56"/>
      <c r="J60" s="110"/>
      <c r="K60" s="56"/>
      <c r="L60" s="56"/>
      <c r="M60" s="56"/>
      <c r="N60" s="56"/>
      <c r="O60" s="56"/>
      <c r="P60" s="56"/>
      <c r="Q60" s="56"/>
      <c r="R60" s="56"/>
      <c r="S60" s="56"/>
      <c r="T60" s="56"/>
      <c r="U60" s="56"/>
      <c r="V60" s="56"/>
      <c r="W60" s="56"/>
      <c r="X60" s="56"/>
      <c r="Y60" s="56"/>
      <c r="Z60" s="56"/>
      <c r="AA60" s="56"/>
      <c r="AB60" s="56"/>
      <c r="AC60" s="56"/>
      <c r="AD60" s="56"/>
      <c r="AE60" s="56"/>
      <c r="AF60" s="56"/>
      <c r="AG60" s="56"/>
      <c r="AH60" s="56"/>
      <c r="AI60" s="56"/>
      <c r="AJ60" s="56"/>
      <c r="AK60" s="56"/>
      <c r="AL60" s="56"/>
      <c r="AM60" s="56"/>
      <c r="AN60" s="56"/>
      <c r="AO60" s="56"/>
      <c r="AP60" s="56"/>
      <c r="AQ60" s="56"/>
      <c r="AR60" s="56"/>
      <c r="AS60" s="56"/>
      <c r="AT60" s="56"/>
      <c r="AU60" s="56"/>
      <c r="AV60" s="56"/>
      <c r="AW60" s="56"/>
      <c r="AX60" s="56"/>
      <c r="AY60" s="56"/>
      <c r="AZ60" s="56"/>
      <c r="BA60" s="56"/>
      <c r="BB60" s="56"/>
      <c r="BC60" s="56"/>
      <c r="BD60" s="56"/>
      <c r="BE60" s="56"/>
      <c r="BF60" s="56"/>
      <c r="BG60" s="56"/>
      <c r="BH60" s="56"/>
      <c r="BI60" s="56"/>
      <c r="BJ60" s="56"/>
      <c r="BK60" s="56"/>
      <c r="BL60" s="56"/>
      <c r="BM60" s="56"/>
      <c r="BN60" s="56"/>
      <c r="BO60" s="56"/>
      <c r="BP60" s="56"/>
      <c r="BQ60" s="56"/>
      <c r="BR60" s="56"/>
      <c r="BS60" s="56"/>
      <c r="BT60" s="56"/>
      <c r="BU60" s="56"/>
      <c r="BV60" s="56"/>
      <c r="BW60" s="56"/>
      <c r="BX60" s="56"/>
      <c r="BY60" s="56"/>
      <c r="BZ60" s="56"/>
      <c r="CA60" s="56"/>
      <c r="CB60" s="56"/>
      <c r="CC60" s="56"/>
      <c r="CD60" s="56"/>
      <c r="CE60" s="56"/>
      <c r="CF60" s="56"/>
      <c r="CG60" s="56"/>
      <c r="CH60" s="56"/>
      <c r="CI60" s="56"/>
      <c r="CJ60" s="56"/>
      <c r="CK60" s="56"/>
      <c r="CL60" s="56"/>
      <c r="CM60" s="56"/>
      <c r="CN60" s="56"/>
      <c r="CO60" s="56"/>
      <c r="CP60" s="56"/>
      <c r="CQ60" s="56"/>
      <c r="CR60" s="56"/>
      <c r="CS60" s="56"/>
      <c r="CT60" s="56"/>
      <c r="CU60" s="56"/>
      <c r="CV60" s="56"/>
      <c r="CW60" s="56"/>
      <c r="CX60" s="56"/>
      <c r="CY60" s="56"/>
    </row>
    <row r="61" spans="1:103" x14ac:dyDescent="0.25">
      <c r="A61" s="56"/>
      <c r="B61" s="56"/>
      <c r="C61" s="56"/>
      <c r="D61" s="56"/>
      <c r="E61" s="56"/>
      <c r="F61" s="56"/>
      <c r="G61" s="56"/>
      <c r="H61" s="106"/>
      <c r="I61" s="56"/>
      <c r="J61" s="110"/>
      <c r="K61" s="56"/>
      <c r="L61" s="56"/>
      <c r="M61" s="56"/>
      <c r="N61" s="56"/>
      <c r="O61" s="56"/>
      <c r="P61" s="56"/>
      <c r="Q61" s="56"/>
      <c r="R61" s="56"/>
      <c r="S61" s="56"/>
      <c r="T61" s="56"/>
      <c r="U61" s="56"/>
      <c r="V61" s="56"/>
      <c r="W61" s="56"/>
      <c r="X61" s="56"/>
      <c r="Y61" s="56"/>
      <c r="Z61" s="56"/>
      <c r="AA61" s="56"/>
      <c r="AB61" s="56"/>
      <c r="AC61" s="56"/>
      <c r="AD61" s="56"/>
      <c r="AE61" s="56"/>
      <c r="AF61" s="56"/>
      <c r="AG61" s="56"/>
      <c r="AH61" s="56"/>
      <c r="AI61" s="56"/>
      <c r="AJ61" s="56"/>
      <c r="AK61" s="56"/>
      <c r="AL61" s="56"/>
      <c r="AM61" s="56"/>
      <c r="AN61" s="56"/>
      <c r="AO61" s="56"/>
      <c r="AP61" s="56"/>
      <c r="AQ61" s="56"/>
      <c r="AR61" s="56"/>
      <c r="AS61" s="56"/>
      <c r="AT61" s="56"/>
      <c r="AU61" s="56"/>
      <c r="AV61" s="56"/>
      <c r="AW61" s="56"/>
      <c r="AX61" s="56"/>
      <c r="AY61" s="56"/>
      <c r="AZ61" s="56"/>
      <c r="BA61" s="56"/>
      <c r="BB61" s="56"/>
      <c r="BC61" s="56"/>
      <c r="BD61" s="56"/>
      <c r="BE61" s="56"/>
      <c r="BF61" s="56"/>
      <c r="BG61" s="56"/>
      <c r="BH61" s="56"/>
      <c r="BI61" s="56"/>
      <c r="BJ61" s="56"/>
      <c r="BK61" s="56"/>
      <c r="BL61" s="56"/>
      <c r="BM61" s="56"/>
      <c r="BN61" s="56"/>
      <c r="BO61" s="56"/>
      <c r="BP61" s="56"/>
      <c r="BQ61" s="56"/>
      <c r="BR61" s="56"/>
      <c r="BS61" s="56"/>
      <c r="BT61" s="56"/>
      <c r="BU61" s="56"/>
      <c r="BV61" s="56"/>
      <c r="BW61" s="56"/>
      <c r="BX61" s="56"/>
      <c r="BY61" s="56"/>
      <c r="BZ61" s="56"/>
      <c r="CA61" s="56"/>
      <c r="CB61" s="56"/>
      <c r="CC61" s="56"/>
      <c r="CD61" s="56"/>
      <c r="CE61" s="56"/>
      <c r="CF61" s="56"/>
      <c r="CG61" s="56"/>
      <c r="CH61" s="56"/>
      <c r="CI61" s="56"/>
      <c r="CJ61" s="56"/>
      <c r="CK61" s="56"/>
      <c r="CL61" s="56"/>
      <c r="CM61" s="56"/>
      <c r="CN61" s="56"/>
      <c r="CO61" s="56"/>
      <c r="CP61" s="56"/>
      <c r="CQ61" s="56"/>
      <c r="CR61" s="56"/>
      <c r="CS61" s="56"/>
      <c r="CT61" s="56"/>
      <c r="CU61" s="56"/>
      <c r="CV61" s="56"/>
      <c r="CW61" s="56"/>
      <c r="CX61" s="56"/>
      <c r="CY61" s="56"/>
    </row>
    <row r="62" spans="1:103" x14ac:dyDescent="0.25">
      <c r="A62" s="56"/>
      <c r="B62" s="56"/>
      <c r="C62" s="56"/>
      <c r="D62" s="56"/>
      <c r="E62" s="56"/>
      <c r="F62" s="56"/>
      <c r="G62" s="56"/>
      <c r="H62" s="106"/>
      <c r="I62" s="56"/>
      <c r="J62" s="110"/>
      <c r="K62" s="56"/>
      <c r="L62" s="56"/>
      <c r="M62" s="56"/>
      <c r="N62" s="56"/>
      <c r="O62" s="56"/>
      <c r="P62" s="56"/>
      <c r="Q62" s="56"/>
      <c r="R62" s="56"/>
      <c r="S62" s="56"/>
      <c r="T62" s="56"/>
      <c r="U62" s="56"/>
      <c r="V62" s="56"/>
      <c r="W62" s="56"/>
      <c r="X62" s="56"/>
      <c r="Y62" s="56"/>
      <c r="Z62" s="56"/>
      <c r="AA62" s="56"/>
      <c r="AB62" s="56"/>
      <c r="AC62" s="56"/>
      <c r="AD62" s="56"/>
      <c r="AE62" s="56"/>
      <c r="AF62" s="56"/>
      <c r="AG62" s="56"/>
      <c r="AH62" s="56"/>
      <c r="AI62" s="56"/>
      <c r="AJ62" s="56"/>
      <c r="AK62" s="56"/>
      <c r="AL62" s="56"/>
      <c r="AM62" s="56"/>
      <c r="AN62" s="56"/>
      <c r="AO62" s="56"/>
      <c r="AP62" s="56"/>
      <c r="AQ62" s="56"/>
      <c r="AR62" s="56"/>
      <c r="AS62" s="56"/>
      <c r="AT62" s="56"/>
      <c r="AU62" s="56"/>
      <c r="AV62" s="56"/>
      <c r="AW62" s="56"/>
      <c r="AX62" s="56"/>
      <c r="AY62" s="56"/>
      <c r="AZ62" s="56"/>
      <c r="BA62" s="56"/>
      <c r="BB62" s="56"/>
      <c r="BC62" s="56"/>
      <c r="BD62" s="56"/>
      <c r="BE62" s="56"/>
      <c r="BF62" s="56"/>
      <c r="BG62" s="56"/>
      <c r="BH62" s="56"/>
      <c r="BI62" s="56"/>
      <c r="BJ62" s="56"/>
      <c r="BK62" s="56"/>
      <c r="BL62" s="56"/>
      <c r="BM62" s="56"/>
      <c r="BN62" s="56"/>
      <c r="BO62" s="56"/>
      <c r="BP62" s="56"/>
      <c r="BQ62" s="56"/>
      <c r="BR62" s="56"/>
      <c r="BS62" s="56"/>
      <c r="BT62" s="56"/>
      <c r="BU62" s="56"/>
      <c r="BV62" s="56"/>
      <c r="BW62" s="56"/>
      <c r="BX62" s="56"/>
      <c r="BY62" s="56"/>
      <c r="BZ62" s="56"/>
      <c r="CA62" s="56"/>
      <c r="CB62" s="56"/>
      <c r="CC62" s="56"/>
      <c r="CD62" s="56"/>
      <c r="CE62" s="56"/>
      <c r="CF62" s="56"/>
      <c r="CG62" s="56"/>
      <c r="CH62" s="56"/>
      <c r="CI62" s="56"/>
      <c r="CJ62" s="56"/>
      <c r="CK62" s="56"/>
      <c r="CL62" s="56"/>
      <c r="CM62" s="56"/>
      <c r="CN62" s="56"/>
      <c r="CO62" s="56"/>
      <c r="CP62" s="56"/>
      <c r="CQ62" s="56"/>
      <c r="CR62" s="56"/>
      <c r="CS62" s="56"/>
      <c r="CT62" s="56"/>
      <c r="CU62" s="56"/>
      <c r="CV62" s="56"/>
      <c r="CW62" s="56"/>
      <c r="CX62" s="56"/>
      <c r="CY62" s="56"/>
    </row>
    <row r="63" spans="1:103" x14ac:dyDescent="0.25">
      <c r="A63" s="56"/>
      <c r="B63" s="56"/>
      <c r="C63" s="56"/>
      <c r="D63" s="56"/>
      <c r="E63" s="56"/>
      <c r="F63" s="56"/>
      <c r="G63" s="56"/>
      <c r="H63" s="106"/>
      <c r="I63" s="56"/>
      <c r="J63" s="110"/>
      <c r="K63" s="56"/>
      <c r="L63" s="56"/>
      <c r="M63" s="56"/>
      <c r="N63" s="56"/>
      <c r="O63" s="56"/>
      <c r="P63" s="56"/>
      <c r="Q63" s="56"/>
      <c r="R63" s="56"/>
      <c r="S63" s="56"/>
      <c r="T63" s="56"/>
      <c r="U63" s="56"/>
      <c r="V63" s="56"/>
      <c r="W63" s="56"/>
      <c r="X63" s="56"/>
      <c r="Y63" s="56"/>
      <c r="Z63" s="56"/>
      <c r="AA63" s="56"/>
      <c r="AB63" s="56"/>
      <c r="AC63" s="56"/>
      <c r="AD63" s="56"/>
      <c r="AE63" s="56"/>
      <c r="AF63" s="56"/>
      <c r="AG63" s="56"/>
      <c r="AH63" s="56"/>
      <c r="AI63" s="56"/>
      <c r="AJ63" s="56"/>
      <c r="AK63" s="56"/>
      <c r="AL63" s="56"/>
      <c r="AM63" s="56"/>
      <c r="AN63" s="56"/>
      <c r="AO63" s="56"/>
      <c r="AP63" s="56"/>
      <c r="AQ63" s="56"/>
      <c r="AR63" s="56"/>
      <c r="AS63" s="56"/>
      <c r="AT63" s="56"/>
      <c r="AU63" s="56"/>
      <c r="AV63" s="56"/>
      <c r="AW63" s="56"/>
      <c r="AX63" s="56"/>
      <c r="AY63" s="56"/>
      <c r="AZ63" s="56"/>
      <c r="BA63" s="56"/>
      <c r="BB63" s="56"/>
      <c r="BC63" s="56"/>
      <c r="BD63" s="56"/>
      <c r="BE63" s="56"/>
      <c r="BF63" s="56"/>
      <c r="BG63" s="56"/>
      <c r="BH63" s="56"/>
      <c r="BI63" s="56"/>
      <c r="BJ63" s="56"/>
      <c r="BK63" s="56"/>
      <c r="BL63" s="56"/>
      <c r="BM63" s="56"/>
      <c r="BN63" s="56"/>
      <c r="BO63" s="56"/>
      <c r="BP63" s="56"/>
      <c r="BQ63" s="56"/>
      <c r="BR63" s="56"/>
      <c r="BS63" s="56"/>
      <c r="BT63" s="56"/>
      <c r="BU63" s="56"/>
      <c r="BV63" s="56"/>
      <c r="BW63" s="56"/>
      <c r="BX63" s="56"/>
      <c r="BY63" s="56"/>
      <c r="BZ63" s="56"/>
      <c r="CA63" s="56"/>
      <c r="CB63" s="56"/>
      <c r="CC63" s="56"/>
      <c r="CD63" s="56"/>
      <c r="CE63" s="56"/>
      <c r="CF63" s="56"/>
      <c r="CG63" s="56"/>
      <c r="CH63" s="56"/>
      <c r="CI63" s="56"/>
      <c r="CJ63" s="56"/>
      <c r="CK63" s="56"/>
      <c r="CL63" s="56"/>
      <c r="CM63" s="56"/>
      <c r="CN63" s="56"/>
      <c r="CO63" s="56"/>
      <c r="CP63" s="56"/>
      <c r="CQ63" s="56"/>
      <c r="CR63" s="56"/>
      <c r="CS63" s="56"/>
      <c r="CT63" s="56"/>
      <c r="CU63" s="56"/>
      <c r="CV63" s="56"/>
      <c r="CW63" s="56"/>
      <c r="CX63" s="56"/>
      <c r="CY63" s="56"/>
    </row>
    <row r="64" spans="1:103" x14ac:dyDescent="0.25">
      <c r="A64" s="56"/>
      <c r="B64" s="56"/>
      <c r="C64" s="56"/>
      <c r="D64" s="56"/>
      <c r="E64" s="56"/>
      <c r="F64" s="56"/>
      <c r="G64" s="56"/>
      <c r="H64" s="106"/>
      <c r="I64" s="56"/>
      <c r="J64" s="110"/>
      <c r="K64" s="56"/>
      <c r="L64" s="56"/>
      <c r="M64" s="56"/>
      <c r="N64" s="56"/>
      <c r="O64" s="56"/>
      <c r="P64" s="56"/>
      <c r="Q64" s="56"/>
      <c r="R64" s="56"/>
      <c r="S64" s="56"/>
      <c r="T64" s="56"/>
      <c r="U64" s="56"/>
      <c r="V64" s="56"/>
      <c r="W64" s="56"/>
      <c r="X64" s="56"/>
      <c r="Y64" s="56"/>
      <c r="Z64" s="56"/>
      <c r="AA64" s="56"/>
      <c r="AB64" s="56"/>
      <c r="AC64" s="56"/>
      <c r="AD64" s="56"/>
      <c r="AE64" s="56"/>
      <c r="AF64" s="56"/>
      <c r="AG64" s="56"/>
      <c r="AH64" s="56"/>
      <c r="AI64" s="56"/>
      <c r="AJ64" s="56"/>
      <c r="AK64" s="56"/>
      <c r="AL64" s="56"/>
      <c r="AM64" s="56"/>
      <c r="AN64" s="56"/>
      <c r="AO64" s="56"/>
      <c r="AP64" s="56"/>
      <c r="AQ64" s="56"/>
      <c r="AR64" s="56"/>
      <c r="AS64" s="56"/>
      <c r="AT64" s="56"/>
      <c r="AU64" s="56"/>
      <c r="AV64" s="56"/>
      <c r="AW64" s="56"/>
      <c r="AX64" s="56"/>
      <c r="AY64" s="56"/>
      <c r="AZ64" s="56"/>
      <c r="BA64" s="56"/>
      <c r="BB64" s="56"/>
      <c r="BC64" s="56"/>
      <c r="BD64" s="56"/>
      <c r="BE64" s="56"/>
      <c r="BF64" s="56"/>
      <c r="BG64" s="56"/>
      <c r="BH64" s="56"/>
      <c r="BI64" s="56"/>
      <c r="BJ64" s="56"/>
      <c r="BK64" s="56"/>
      <c r="BL64" s="56"/>
      <c r="BM64" s="56"/>
      <c r="BN64" s="56"/>
      <c r="BO64" s="56"/>
      <c r="BP64" s="56"/>
      <c r="BQ64" s="56"/>
      <c r="BR64" s="56"/>
      <c r="BS64" s="56"/>
      <c r="BT64" s="56"/>
      <c r="BU64" s="56"/>
      <c r="BV64" s="56"/>
      <c r="BW64" s="56"/>
      <c r="BX64" s="56"/>
      <c r="BY64" s="56"/>
      <c r="BZ64" s="56"/>
      <c r="CA64" s="56"/>
      <c r="CB64" s="56"/>
      <c r="CC64" s="56"/>
      <c r="CD64" s="56"/>
      <c r="CE64" s="56"/>
      <c r="CF64" s="56"/>
      <c r="CG64" s="56"/>
      <c r="CH64" s="56"/>
      <c r="CI64" s="56"/>
      <c r="CJ64" s="56"/>
      <c r="CK64" s="56"/>
      <c r="CL64" s="56"/>
      <c r="CM64" s="56"/>
      <c r="CN64" s="56"/>
      <c r="CO64" s="56"/>
      <c r="CP64" s="56"/>
      <c r="CQ64" s="56"/>
      <c r="CR64" s="56"/>
      <c r="CS64" s="56"/>
      <c r="CT64" s="56"/>
      <c r="CU64" s="56"/>
      <c r="CV64" s="56"/>
      <c r="CW64" s="56"/>
      <c r="CX64" s="56"/>
      <c r="CY64" s="56"/>
    </row>
    <row r="65" spans="1:103" x14ac:dyDescent="0.25">
      <c r="A65" s="56"/>
      <c r="B65" s="56"/>
      <c r="C65" s="56"/>
      <c r="D65" s="56"/>
      <c r="E65" s="56"/>
      <c r="F65" s="56"/>
      <c r="G65" s="56"/>
      <c r="H65" s="106"/>
      <c r="I65" s="56"/>
      <c r="J65" s="110"/>
      <c r="K65" s="56"/>
      <c r="L65" s="56"/>
      <c r="M65" s="56"/>
      <c r="N65" s="56"/>
      <c r="O65" s="56"/>
      <c r="P65" s="56"/>
      <c r="Q65" s="56"/>
      <c r="R65" s="56"/>
      <c r="S65" s="56"/>
      <c r="T65" s="56"/>
      <c r="U65" s="56"/>
      <c r="V65" s="56"/>
      <c r="W65" s="56"/>
      <c r="X65" s="56"/>
      <c r="Y65" s="56"/>
      <c r="Z65" s="56"/>
      <c r="AA65" s="56"/>
      <c r="AB65" s="56"/>
      <c r="AC65" s="56"/>
      <c r="AD65" s="56"/>
      <c r="AE65" s="56"/>
      <c r="AF65" s="56"/>
      <c r="AG65" s="56"/>
      <c r="AH65" s="56"/>
      <c r="AI65" s="56"/>
      <c r="AJ65" s="56"/>
      <c r="AK65" s="56"/>
      <c r="AL65" s="56"/>
      <c r="AM65" s="56"/>
      <c r="AN65" s="56"/>
      <c r="AO65" s="56"/>
      <c r="AP65" s="56"/>
      <c r="AQ65" s="56"/>
      <c r="AR65" s="56"/>
      <c r="AS65" s="56"/>
      <c r="AT65" s="56"/>
      <c r="AU65" s="56"/>
      <c r="AV65" s="56"/>
      <c r="AW65" s="56"/>
      <c r="AX65" s="56"/>
      <c r="AY65" s="56"/>
      <c r="AZ65" s="56"/>
      <c r="BA65" s="56"/>
      <c r="BB65" s="56"/>
      <c r="BC65" s="56"/>
      <c r="BD65" s="56"/>
      <c r="BE65" s="56"/>
      <c r="BF65" s="56"/>
      <c r="BG65" s="56"/>
      <c r="BH65" s="56"/>
      <c r="BI65" s="56"/>
      <c r="BJ65" s="56"/>
      <c r="BK65" s="56"/>
      <c r="BL65" s="56"/>
      <c r="BM65" s="56"/>
      <c r="BN65" s="56"/>
      <c r="BO65" s="56"/>
      <c r="BP65" s="56"/>
      <c r="BQ65" s="56"/>
      <c r="BR65" s="56"/>
      <c r="BS65" s="56"/>
      <c r="BT65" s="56"/>
      <c r="BU65" s="56"/>
      <c r="BV65" s="56"/>
      <c r="BW65" s="56"/>
      <c r="BX65" s="56"/>
      <c r="BY65" s="56"/>
      <c r="BZ65" s="56"/>
      <c r="CA65" s="56"/>
      <c r="CB65" s="56"/>
      <c r="CC65" s="56"/>
      <c r="CD65" s="56"/>
      <c r="CE65" s="56"/>
      <c r="CF65" s="56"/>
      <c r="CG65" s="56"/>
      <c r="CH65" s="56"/>
      <c r="CI65" s="56"/>
      <c r="CJ65" s="56"/>
      <c r="CK65" s="56"/>
      <c r="CL65" s="56"/>
      <c r="CM65" s="56"/>
      <c r="CN65" s="56"/>
      <c r="CO65" s="56"/>
      <c r="CP65" s="56"/>
      <c r="CQ65" s="56"/>
      <c r="CR65" s="56"/>
      <c r="CS65" s="56"/>
      <c r="CT65" s="56"/>
      <c r="CU65" s="56"/>
      <c r="CV65" s="56"/>
      <c r="CW65" s="56"/>
      <c r="CX65" s="56"/>
      <c r="CY65" s="56"/>
    </row>
    <row r="66" spans="1:103" x14ac:dyDescent="0.25">
      <c r="A66" s="56"/>
      <c r="B66" s="56"/>
      <c r="C66" s="56"/>
      <c r="D66" s="56"/>
      <c r="E66" s="56"/>
      <c r="F66" s="56"/>
      <c r="G66" s="56"/>
      <c r="H66" s="106"/>
      <c r="I66" s="56"/>
      <c r="J66" s="110"/>
      <c r="K66" s="56"/>
      <c r="L66" s="56"/>
      <c r="M66" s="56"/>
      <c r="N66" s="56"/>
      <c r="O66" s="56"/>
      <c r="P66" s="56"/>
      <c r="Q66" s="56"/>
      <c r="R66" s="56"/>
      <c r="S66" s="56"/>
      <c r="T66" s="56"/>
      <c r="U66" s="56"/>
      <c r="V66" s="56"/>
      <c r="W66" s="56"/>
      <c r="X66" s="56"/>
      <c r="Y66" s="56"/>
      <c r="Z66" s="56"/>
      <c r="AA66" s="56"/>
      <c r="AB66" s="56"/>
      <c r="AC66" s="56"/>
      <c r="AD66" s="56"/>
      <c r="AE66" s="56"/>
      <c r="AF66" s="56"/>
      <c r="AG66" s="56"/>
      <c r="AH66" s="56"/>
      <c r="AI66" s="56"/>
      <c r="AJ66" s="56"/>
      <c r="AK66" s="56"/>
      <c r="AL66" s="56"/>
      <c r="AM66" s="56"/>
      <c r="AN66" s="56"/>
      <c r="AO66" s="56"/>
      <c r="AP66" s="56"/>
      <c r="AQ66" s="56"/>
      <c r="AR66" s="56"/>
      <c r="AS66" s="56"/>
      <c r="AT66" s="56"/>
      <c r="AU66" s="56"/>
      <c r="AV66" s="56"/>
      <c r="AW66" s="56"/>
      <c r="AX66" s="56"/>
      <c r="AY66" s="56"/>
      <c r="AZ66" s="56"/>
      <c r="BA66" s="56"/>
      <c r="BB66" s="56"/>
      <c r="BC66" s="56"/>
      <c r="BD66" s="56"/>
      <c r="BE66" s="56"/>
      <c r="BF66" s="56"/>
      <c r="BG66" s="56"/>
      <c r="BH66" s="56"/>
      <c r="BI66" s="56"/>
      <c r="BJ66" s="56"/>
      <c r="BK66" s="56"/>
      <c r="BL66" s="56"/>
      <c r="BM66" s="56"/>
      <c r="BN66" s="56"/>
      <c r="BO66" s="56"/>
      <c r="BP66" s="56"/>
      <c r="BQ66" s="56"/>
      <c r="BR66" s="56"/>
      <c r="BS66" s="56"/>
      <c r="BT66" s="56"/>
      <c r="BU66" s="56"/>
      <c r="BV66" s="56"/>
      <c r="BW66" s="56"/>
      <c r="BX66" s="56"/>
      <c r="BY66" s="56"/>
      <c r="BZ66" s="56"/>
      <c r="CA66" s="56"/>
      <c r="CB66" s="56"/>
      <c r="CC66" s="56"/>
      <c r="CD66" s="56"/>
      <c r="CE66" s="56"/>
      <c r="CF66" s="56"/>
      <c r="CG66" s="56"/>
      <c r="CH66" s="56"/>
      <c r="CI66" s="56"/>
      <c r="CJ66" s="56"/>
      <c r="CK66" s="56"/>
      <c r="CL66" s="56"/>
      <c r="CM66" s="56"/>
      <c r="CN66" s="56"/>
      <c r="CO66" s="56"/>
      <c r="CP66" s="56"/>
      <c r="CQ66" s="56"/>
      <c r="CR66" s="56"/>
      <c r="CS66" s="56"/>
      <c r="CT66" s="56"/>
      <c r="CU66" s="56"/>
      <c r="CV66" s="56"/>
      <c r="CW66" s="56"/>
      <c r="CX66" s="56"/>
      <c r="CY66" s="56"/>
    </row>
    <row r="67" spans="1:103" x14ac:dyDescent="0.25">
      <c r="A67" s="56"/>
      <c r="B67" s="56"/>
      <c r="C67" s="56"/>
      <c r="D67" s="56"/>
      <c r="E67" s="56"/>
      <c r="F67" s="56"/>
      <c r="G67" s="56"/>
      <c r="H67" s="106"/>
      <c r="I67" s="56"/>
      <c r="J67" s="110"/>
      <c r="K67" s="56"/>
      <c r="L67" s="56"/>
      <c r="M67" s="56"/>
      <c r="N67" s="56"/>
      <c r="O67" s="56"/>
      <c r="P67" s="56"/>
      <c r="Q67" s="56"/>
      <c r="R67" s="56"/>
      <c r="S67" s="56"/>
      <c r="T67" s="56"/>
      <c r="U67" s="56"/>
      <c r="V67" s="56"/>
      <c r="W67" s="56"/>
      <c r="X67" s="56"/>
      <c r="Y67" s="56"/>
      <c r="Z67" s="56"/>
      <c r="AA67" s="56"/>
      <c r="AB67" s="56"/>
      <c r="AC67" s="56"/>
      <c r="AD67" s="56"/>
      <c r="AE67" s="56"/>
      <c r="AF67" s="56"/>
      <c r="AG67" s="56"/>
      <c r="AH67" s="56"/>
      <c r="AI67" s="56"/>
      <c r="AJ67" s="56"/>
      <c r="AK67" s="56"/>
      <c r="AL67" s="56"/>
      <c r="AM67" s="56"/>
      <c r="AN67" s="56"/>
      <c r="AO67" s="56"/>
      <c r="AP67" s="56"/>
      <c r="AQ67" s="56"/>
      <c r="AR67" s="56"/>
      <c r="AS67" s="56"/>
      <c r="AT67" s="56"/>
      <c r="AU67" s="56"/>
      <c r="AV67" s="56"/>
      <c r="AW67" s="56"/>
      <c r="AX67" s="56"/>
      <c r="AY67" s="56"/>
      <c r="AZ67" s="56"/>
      <c r="BA67" s="56"/>
      <c r="BB67" s="56"/>
      <c r="BC67" s="56"/>
      <c r="BD67" s="56"/>
      <c r="BE67" s="56"/>
      <c r="BF67" s="56"/>
      <c r="BG67" s="56"/>
      <c r="BH67" s="56"/>
      <c r="BI67" s="56"/>
      <c r="BJ67" s="56"/>
      <c r="BK67" s="56"/>
      <c r="BL67" s="56"/>
      <c r="BM67" s="56"/>
      <c r="BN67" s="56"/>
      <c r="BO67" s="56"/>
      <c r="BP67" s="56"/>
      <c r="BQ67" s="56"/>
      <c r="BR67" s="56"/>
      <c r="BS67" s="56"/>
      <c r="BT67" s="56"/>
      <c r="BU67" s="56"/>
      <c r="BV67" s="56"/>
      <c r="BW67" s="56"/>
      <c r="BX67" s="56"/>
      <c r="BY67" s="56"/>
      <c r="BZ67" s="56"/>
      <c r="CA67" s="56"/>
      <c r="CB67" s="56"/>
      <c r="CC67" s="56"/>
      <c r="CD67" s="56"/>
      <c r="CE67" s="56"/>
      <c r="CF67" s="56"/>
      <c r="CG67" s="56"/>
      <c r="CH67" s="56"/>
      <c r="CI67" s="56"/>
      <c r="CJ67" s="56"/>
      <c r="CK67" s="56"/>
      <c r="CL67" s="56"/>
      <c r="CM67" s="56"/>
      <c r="CN67" s="56"/>
      <c r="CO67" s="56"/>
      <c r="CP67" s="56"/>
      <c r="CQ67" s="56"/>
      <c r="CR67" s="56"/>
      <c r="CS67" s="56"/>
      <c r="CT67" s="56"/>
      <c r="CU67" s="56"/>
      <c r="CV67" s="56"/>
      <c r="CW67" s="56"/>
      <c r="CX67" s="56"/>
      <c r="CY67" s="56"/>
    </row>
    <row r="68" spans="1:103" x14ac:dyDescent="0.25">
      <c r="A68" s="56"/>
      <c r="B68" s="56"/>
      <c r="C68" s="56"/>
      <c r="D68" s="56"/>
      <c r="E68" s="56"/>
      <c r="F68" s="56"/>
      <c r="G68" s="56"/>
      <c r="H68" s="106"/>
      <c r="I68" s="56"/>
      <c r="J68" s="110"/>
      <c r="K68" s="56"/>
      <c r="L68" s="56"/>
      <c r="M68" s="56"/>
      <c r="N68" s="56"/>
      <c r="O68" s="56"/>
      <c r="P68" s="56"/>
      <c r="Q68" s="56"/>
      <c r="R68" s="56"/>
      <c r="S68" s="56"/>
      <c r="T68" s="56"/>
      <c r="U68" s="56"/>
      <c r="V68" s="56"/>
      <c r="W68" s="56"/>
      <c r="X68" s="56"/>
      <c r="Y68" s="56"/>
      <c r="Z68" s="56"/>
      <c r="AA68" s="56"/>
      <c r="AB68" s="56"/>
      <c r="AC68" s="56"/>
      <c r="AD68" s="56"/>
      <c r="AE68" s="56"/>
      <c r="AF68" s="56"/>
      <c r="AG68" s="56"/>
      <c r="AH68" s="56"/>
      <c r="AI68" s="56"/>
      <c r="AJ68" s="56"/>
      <c r="AK68" s="56"/>
      <c r="AL68" s="56"/>
      <c r="AM68" s="56"/>
      <c r="AN68" s="56"/>
      <c r="AO68" s="56"/>
      <c r="AP68" s="56"/>
      <c r="AQ68" s="56"/>
      <c r="AR68" s="56"/>
      <c r="AS68" s="56"/>
      <c r="AT68" s="56"/>
      <c r="AU68" s="56"/>
      <c r="AV68" s="56"/>
      <c r="AW68" s="56"/>
      <c r="AX68" s="56"/>
      <c r="AY68" s="56"/>
      <c r="AZ68" s="56"/>
      <c r="BA68" s="56"/>
      <c r="BB68" s="56"/>
      <c r="BC68" s="56"/>
      <c r="BD68" s="56"/>
      <c r="BE68" s="56"/>
      <c r="BF68" s="56"/>
      <c r="BG68" s="56"/>
      <c r="BH68" s="56"/>
      <c r="BI68" s="56"/>
      <c r="BJ68" s="56"/>
      <c r="BK68" s="56"/>
      <c r="BL68" s="56"/>
      <c r="BM68" s="56"/>
      <c r="BN68" s="56"/>
      <c r="BO68" s="56"/>
      <c r="BP68" s="56"/>
      <c r="BQ68" s="56"/>
      <c r="BR68" s="56"/>
      <c r="BS68" s="56"/>
      <c r="BT68" s="56"/>
      <c r="BU68" s="56"/>
      <c r="BV68" s="56"/>
      <c r="BW68" s="56"/>
      <c r="BX68" s="56"/>
      <c r="BY68" s="56"/>
      <c r="BZ68" s="56"/>
      <c r="CA68" s="56"/>
      <c r="CB68" s="56"/>
      <c r="CC68" s="56"/>
      <c r="CD68" s="56"/>
      <c r="CE68" s="56"/>
      <c r="CF68" s="56"/>
      <c r="CG68" s="56"/>
      <c r="CH68" s="56"/>
      <c r="CI68" s="56"/>
      <c r="CJ68" s="56"/>
      <c r="CK68" s="56"/>
      <c r="CL68" s="56"/>
      <c r="CM68" s="56"/>
      <c r="CN68" s="56"/>
      <c r="CO68" s="56"/>
      <c r="CP68" s="56"/>
      <c r="CQ68" s="56"/>
      <c r="CR68" s="56"/>
      <c r="CS68" s="56"/>
      <c r="CT68" s="56"/>
      <c r="CU68" s="56"/>
      <c r="CV68" s="56"/>
      <c r="CW68" s="56"/>
      <c r="CX68" s="56"/>
      <c r="CY68" s="56"/>
    </row>
    <row r="69" spans="1:103" x14ac:dyDescent="0.25">
      <c r="A69" s="56"/>
      <c r="B69" s="56"/>
      <c r="C69" s="56"/>
      <c r="D69" s="56"/>
      <c r="E69" s="56"/>
      <c r="F69" s="56"/>
      <c r="G69" s="56"/>
      <c r="H69" s="106"/>
      <c r="I69" s="56"/>
      <c r="J69" s="110"/>
      <c r="K69" s="56"/>
      <c r="L69" s="56"/>
      <c r="M69" s="56"/>
      <c r="N69" s="56"/>
      <c r="O69" s="56"/>
      <c r="P69" s="56"/>
      <c r="Q69" s="56"/>
      <c r="R69" s="56"/>
      <c r="S69" s="56"/>
      <c r="T69" s="56"/>
      <c r="U69" s="56"/>
      <c r="V69" s="56"/>
      <c r="W69" s="56"/>
      <c r="X69" s="56"/>
      <c r="Y69" s="56"/>
      <c r="Z69" s="56"/>
      <c r="AA69" s="56"/>
      <c r="AB69" s="56"/>
      <c r="AC69" s="56"/>
      <c r="AD69" s="56"/>
      <c r="AE69" s="56"/>
      <c r="AF69" s="56"/>
      <c r="AG69" s="56"/>
      <c r="AH69" s="56"/>
      <c r="AI69" s="56"/>
      <c r="AJ69" s="56"/>
      <c r="AK69" s="56"/>
      <c r="AL69" s="56"/>
      <c r="AM69" s="56"/>
      <c r="AN69" s="56"/>
      <c r="AO69" s="56"/>
      <c r="AP69" s="56"/>
      <c r="AQ69" s="56"/>
      <c r="AR69" s="56"/>
      <c r="AS69" s="56"/>
      <c r="AT69" s="56"/>
      <c r="AU69" s="56"/>
      <c r="AV69" s="56"/>
      <c r="AW69" s="56"/>
      <c r="AX69" s="56"/>
      <c r="AY69" s="56"/>
      <c r="AZ69" s="56"/>
      <c r="BA69" s="56"/>
      <c r="BB69" s="56"/>
      <c r="BC69" s="56"/>
      <c r="BD69" s="56"/>
      <c r="BE69" s="56"/>
      <c r="BF69" s="56"/>
      <c r="BG69" s="56"/>
      <c r="BH69" s="56"/>
      <c r="BI69" s="56"/>
      <c r="BJ69" s="56"/>
      <c r="BK69" s="56"/>
      <c r="BL69" s="56"/>
      <c r="BM69" s="56"/>
      <c r="BN69" s="56"/>
      <c r="BO69" s="56"/>
      <c r="BP69" s="56"/>
      <c r="BQ69" s="56"/>
      <c r="BR69" s="56"/>
      <c r="BS69" s="56"/>
      <c r="BT69" s="56"/>
      <c r="BU69" s="56"/>
      <c r="BV69" s="56"/>
      <c r="BW69" s="56"/>
      <c r="BX69" s="56"/>
      <c r="BY69" s="56"/>
      <c r="BZ69" s="56"/>
      <c r="CA69" s="56"/>
      <c r="CB69" s="56"/>
      <c r="CC69" s="56"/>
      <c r="CD69" s="56"/>
      <c r="CE69" s="56"/>
      <c r="CF69" s="56"/>
      <c r="CG69" s="56"/>
      <c r="CH69" s="56"/>
      <c r="CI69" s="56"/>
      <c r="CJ69" s="56"/>
      <c r="CK69" s="56"/>
      <c r="CL69" s="56"/>
      <c r="CM69" s="56"/>
      <c r="CN69" s="56"/>
      <c r="CO69" s="56"/>
      <c r="CP69" s="56"/>
      <c r="CQ69" s="56"/>
      <c r="CR69" s="56"/>
      <c r="CS69" s="56"/>
      <c r="CT69" s="56"/>
      <c r="CU69" s="56"/>
      <c r="CV69" s="56"/>
      <c r="CW69" s="56"/>
      <c r="CX69" s="56"/>
      <c r="CY69" s="56"/>
    </row>
    <row r="70" spans="1:103" x14ac:dyDescent="0.25">
      <c r="A70" s="56"/>
      <c r="B70" s="56"/>
      <c r="C70" s="56"/>
      <c r="D70" s="56"/>
      <c r="E70" s="56"/>
      <c r="F70" s="56"/>
      <c r="G70" s="56"/>
      <c r="H70" s="106"/>
      <c r="I70" s="56"/>
      <c r="J70" s="110"/>
      <c r="K70" s="56"/>
      <c r="L70" s="56"/>
      <c r="M70" s="56"/>
      <c r="N70" s="56"/>
      <c r="O70" s="56"/>
      <c r="P70" s="56"/>
      <c r="Q70" s="56"/>
      <c r="R70" s="56"/>
      <c r="S70" s="56"/>
      <c r="T70" s="56"/>
      <c r="U70" s="56"/>
      <c r="V70" s="56"/>
      <c r="W70" s="56"/>
      <c r="X70" s="56"/>
      <c r="Y70" s="56"/>
      <c r="Z70" s="56"/>
      <c r="AA70" s="56"/>
      <c r="AB70" s="56"/>
      <c r="AC70" s="56"/>
      <c r="AD70" s="56"/>
      <c r="AE70" s="56"/>
      <c r="AF70" s="56"/>
      <c r="AG70" s="56"/>
      <c r="AH70" s="56"/>
      <c r="AI70" s="56"/>
      <c r="AJ70" s="56"/>
      <c r="AK70" s="56"/>
      <c r="AL70" s="56"/>
      <c r="AM70" s="56"/>
      <c r="AN70" s="56"/>
      <c r="AO70" s="56"/>
      <c r="AP70" s="56"/>
      <c r="AQ70" s="56"/>
      <c r="AR70" s="56"/>
      <c r="AS70" s="56"/>
      <c r="AT70" s="56"/>
      <c r="AU70" s="56"/>
      <c r="AV70" s="56"/>
      <c r="AW70" s="56"/>
      <c r="AX70" s="56"/>
      <c r="AY70" s="56"/>
      <c r="AZ70" s="56"/>
      <c r="BA70" s="56"/>
      <c r="BB70" s="56"/>
      <c r="BC70" s="56"/>
      <c r="BD70" s="56"/>
      <c r="BE70" s="56"/>
      <c r="BF70" s="56"/>
      <c r="BG70" s="56"/>
      <c r="BH70" s="56"/>
      <c r="BI70" s="56"/>
      <c r="BJ70" s="56"/>
      <c r="BK70" s="56"/>
      <c r="BL70" s="56"/>
      <c r="BM70" s="56"/>
      <c r="BN70" s="56"/>
      <c r="BO70" s="56"/>
      <c r="BP70" s="56"/>
      <c r="BQ70" s="56"/>
      <c r="BR70" s="56"/>
      <c r="BS70" s="56"/>
      <c r="BT70" s="56"/>
      <c r="BU70" s="56"/>
      <c r="BV70" s="56"/>
      <c r="BW70" s="56"/>
      <c r="BX70" s="56"/>
      <c r="BY70" s="56"/>
      <c r="BZ70" s="56"/>
      <c r="CA70" s="56"/>
      <c r="CB70" s="56"/>
      <c r="CC70" s="56"/>
      <c r="CD70" s="56"/>
      <c r="CE70" s="56"/>
      <c r="CF70" s="56"/>
      <c r="CG70" s="56"/>
      <c r="CH70" s="56"/>
      <c r="CI70" s="56"/>
      <c r="CJ70" s="56"/>
      <c r="CK70" s="56"/>
      <c r="CL70" s="56"/>
      <c r="CM70" s="56"/>
      <c r="CN70" s="56"/>
      <c r="CO70" s="56"/>
      <c r="CP70" s="56"/>
      <c r="CQ70" s="56"/>
      <c r="CR70" s="56"/>
      <c r="CS70" s="56"/>
      <c r="CT70" s="56"/>
      <c r="CU70" s="56"/>
      <c r="CV70" s="56"/>
      <c r="CW70" s="56"/>
      <c r="CX70" s="56"/>
      <c r="CY70" s="56"/>
    </row>
    <row r="71" spans="1:103" x14ac:dyDescent="0.25">
      <c r="A71" s="56"/>
      <c r="B71" s="56"/>
      <c r="C71" s="56"/>
      <c r="D71" s="56"/>
      <c r="E71" s="56"/>
      <c r="F71" s="56"/>
      <c r="G71" s="56"/>
      <c r="H71" s="106"/>
      <c r="I71" s="56"/>
      <c r="J71" s="110"/>
      <c r="K71" s="56"/>
      <c r="L71" s="56"/>
      <c r="M71" s="56"/>
      <c r="N71" s="56"/>
      <c r="O71" s="56"/>
      <c r="P71" s="56"/>
      <c r="Q71" s="56"/>
      <c r="R71" s="56"/>
      <c r="S71" s="56"/>
      <c r="T71" s="56"/>
      <c r="U71" s="56"/>
      <c r="V71" s="56"/>
      <c r="W71" s="56"/>
      <c r="X71" s="56"/>
      <c r="Y71" s="56"/>
      <c r="Z71" s="56"/>
      <c r="AA71" s="56"/>
      <c r="AB71" s="56"/>
      <c r="AC71" s="56"/>
      <c r="AD71" s="56"/>
      <c r="AE71" s="56"/>
      <c r="AF71" s="56"/>
      <c r="AG71" s="56"/>
      <c r="AH71" s="56"/>
      <c r="AI71" s="56"/>
      <c r="AJ71" s="56"/>
      <c r="AK71" s="56"/>
      <c r="AL71" s="56"/>
      <c r="AM71" s="56"/>
      <c r="AN71" s="56"/>
      <c r="AO71" s="56"/>
      <c r="AP71" s="56"/>
      <c r="AQ71" s="56"/>
      <c r="AR71" s="56"/>
      <c r="AS71" s="56"/>
      <c r="AT71" s="56"/>
      <c r="AU71" s="56"/>
      <c r="AV71" s="56"/>
      <c r="AW71" s="56"/>
      <c r="AX71" s="56"/>
      <c r="AY71" s="56"/>
      <c r="AZ71" s="56"/>
      <c r="BA71" s="56"/>
      <c r="BB71" s="56"/>
      <c r="BC71" s="56"/>
      <c r="BD71" s="56"/>
      <c r="BE71" s="56"/>
      <c r="BF71" s="56"/>
      <c r="BG71" s="56"/>
      <c r="BH71" s="56"/>
      <c r="BI71" s="56"/>
      <c r="BJ71" s="56"/>
      <c r="BK71" s="56"/>
      <c r="BL71" s="56"/>
      <c r="BM71" s="56"/>
      <c r="BN71" s="56"/>
      <c r="BO71" s="56"/>
      <c r="BP71" s="56"/>
      <c r="BQ71" s="56"/>
      <c r="BR71" s="56"/>
      <c r="BS71" s="56"/>
      <c r="BT71" s="56"/>
      <c r="BU71" s="56"/>
      <c r="BV71" s="56"/>
      <c r="BW71" s="56"/>
      <c r="BX71" s="56"/>
      <c r="BY71" s="56"/>
      <c r="BZ71" s="56"/>
      <c r="CA71" s="56"/>
      <c r="CB71" s="56"/>
      <c r="CC71" s="56"/>
      <c r="CD71" s="56"/>
      <c r="CE71" s="56"/>
      <c r="CF71" s="56"/>
      <c r="CG71" s="56"/>
      <c r="CH71" s="56"/>
      <c r="CI71" s="56"/>
      <c r="CJ71" s="56"/>
      <c r="CK71" s="56"/>
      <c r="CL71" s="56"/>
      <c r="CM71" s="56"/>
      <c r="CN71" s="56"/>
      <c r="CO71" s="56"/>
      <c r="CP71" s="56"/>
      <c r="CQ71" s="56"/>
      <c r="CR71" s="56"/>
      <c r="CS71" s="56"/>
      <c r="CT71" s="56"/>
      <c r="CU71" s="56"/>
      <c r="CV71" s="56"/>
      <c r="CW71" s="56"/>
      <c r="CX71" s="56"/>
      <c r="CY71" s="56"/>
    </row>
    <row r="72" spans="1:103" x14ac:dyDescent="0.25">
      <c r="A72" s="56"/>
      <c r="B72" s="56"/>
      <c r="C72" s="56"/>
      <c r="D72" s="56"/>
      <c r="E72" s="56"/>
      <c r="F72" s="56"/>
      <c r="G72" s="56"/>
      <c r="H72" s="106"/>
      <c r="I72" s="56"/>
      <c r="J72" s="110"/>
      <c r="K72" s="56"/>
      <c r="L72" s="56"/>
      <c r="M72" s="56"/>
      <c r="N72" s="56"/>
      <c r="O72" s="56"/>
      <c r="P72" s="56"/>
      <c r="Q72" s="56"/>
      <c r="R72" s="56"/>
      <c r="S72" s="56"/>
      <c r="T72" s="56"/>
      <c r="U72" s="56"/>
      <c r="V72" s="56"/>
      <c r="W72" s="56"/>
      <c r="X72" s="56"/>
      <c r="Y72" s="56"/>
      <c r="Z72" s="56"/>
      <c r="AA72" s="56"/>
      <c r="AB72" s="56"/>
      <c r="AC72" s="56"/>
      <c r="AD72" s="56"/>
      <c r="AE72" s="56"/>
      <c r="AF72" s="56"/>
      <c r="AG72" s="56"/>
      <c r="AH72" s="56"/>
      <c r="AI72" s="56"/>
      <c r="AJ72" s="56"/>
      <c r="AK72" s="56"/>
      <c r="AL72" s="56"/>
      <c r="AM72" s="56"/>
      <c r="AN72" s="56"/>
      <c r="AO72" s="56"/>
      <c r="AP72" s="56"/>
      <c r="AQ72" s="56"/>
      <c r="AR72" s="56"/>
      <c r="AS72" s="56"/>
      <c r="AT72" s="56"/>
      <c r="AU72" s="56"/>
      <c r="AV72" s="56"/>
      <c r="AW72" s="56"/>
      <c r="AX72" s="56"/>
      <c r="AY72" s="56"/>
      <c r="AZ72" s="56"/>
      <c r="BA72" s="56"/>
      <c r="BB72" s="56"/>
      <c r="BC72" s="56"/>
      <c r="BD72" s="56"/>
      <c r="BE72" s="56"/>
      <c r="BF72" s="56"/>
      <c r="BG72" s="56"/>
      <c r="BH72" s="56"/>
      <c r="BI72" s="56"/>
      <c r="BJ72" s="56"/>
      <c r="BK72" s="56"/>
      <c r="BL72" s="56"/>
      <c r="BM72" s="56"/>
      <c r="BN72" s="56"/>
      <c r="BO72" s="56"/>
      <c r="BP72" s="56"/>
      <c r="BQ72" s="56"/>
      <c r="BR72" s="56"/>
      <c r="BS72" s="56"/>
      <c r="BT72" s="56"/>
      <c r="BU72" s="56"/>
      <c r="BV72" s="56"/>
      <c r="BW72" s="56"/>
      <c r="BX72" s="56"/>
      <c r="BY72" s="56"/>
      <c r="BZ72" s="56"/>
      <c r="CA72" s="56"/>
      <c r="CB72" s="56"/>
      <c r="CC72" s="56"/>
      <c r="CD72" s="56"/>
      <c r="CE72" s="56"/>
      <c r="CF72" s="56"/>
      <c r="CG72" s="56"/>
      <c r="CH72" s="56"/>
      <c r="CI72" s="56"/>
      <c r="CJ72" s="56"/>
      <c r="CK72" s="56"/>
      <c r="CL72" s="56"/>
      <c r="CM72" s="56"/>
      <c r="CN72" s="56"/>
      <c r="CO72" s="56"/>
      <c r="CP72" s="56"/>
      <c r="CQ72" s="56"/>
      <c r="CR72" s="56"/>
      <c r="CS72" s="56"/>
      <c r="CT72" s="56"/>
      <c r="CU72" s="56"/>
      <c r="CV72" s="56"/>
      <c r="CW72" s="56"/>
      <c r="CX72" s="56"/>
      <c r="CY72" s="56"/>
    </row>
    <row r="73" spans="1:103" x14ac:dyDescent="0.25">
      <c r="A73" s="56"/>
      <c r="B73" s="56"/>
      <c r="C73" s="56"/>
      <c r="D73" s="56"/>
      <c r="E73" s="56"/>
      <c r="F73" s="56"/>
      <c r="G73" s="56"/>
      <c r="H73" s="106"/>
      <c r="I73" s="56"/>
      <c r="J73" s="110"/>
      <c r="K73" s="56"/>
      <c r="L73" s="56"/>
      <c r="M73" s="56"/>
      <c r="N73" s="56"/>
      <c r="O73" s="56"/>
      <c r="P73" s="56"/>
      <c r="Q73" s="56"/>
      <c r="R73" s="56"/>
      <c r="S73" s="56"/>
      <c r="T73" s="56"/>
      <c r="U73" s="56"/>
      <c r="V73" s="56"/>
      <c r="W73" s="56"/>
      <c r="X73" s="56"/>
      <c r="Y73" s="56"/>
      <c r="Z73" s="56"/>
      <c r="AA73" s="56"/>
      <c r="AB73" s="56"/>
      <c r="AC73" s="56"/>
      <c r="AD73" s="56"/>
      <c r="AE73" s="56"/>
      <c r="AF73" s="56"/>
      <c r="AG73" s="56"/>
      <c r="AH73" s="56"/>
      <c r="AI73" s="56"/>
      <c r="AJ73" s="56"/>
      <c r="AK73" s="56"/>
      <c r="AL73" s="56"/>
      <c r="AM73" s="56"/>
      <c r="AN73" s="56"/>
      <c r="AO73" s="56"/>
      <c r="AP73" s="56"/>
      <c r="AQ73" s="56"/>
      <c r="AR73" s="56"/>
      <c r="AS73" s="56"/>
      <c r="AT73" s="56"/>
      <c r="AU73" s="56"/>
      <c r="AV73" s="56"/>
      <c r="AW73" s="56"/>
      <c r="AX73" s="56"/>
      <c r="AY73" s="56"/>
      <c r="AZ73" s="56"/>
      <c r="BA73" s="56"/>
      <c r="BB73" s="56"/>
      <c r="BC73" s="56"/>
      <c r="BD73" s="56"/>
      <c r="BE73" s="56"/>
      <c r="BF73" s="56"/>
      <c r="BG73" s="56"/>
      <c r="BH73" s="56"/>
      <c r="BI73" s="56"/>
      <c r="BJ73" s="56"/>
      <c r="BK73" s="56"/>
      <c r="BL73" s="56"/>
      <c r="BM73" s="56"/>
      <c r="BN73" s="56"/>
      <c r="BO73" s="56"/>
      <c r="BP73" s="56"/>
      <c r="BQ73" s="56"/>
      <c r="BR73" s="56"/>
      <c r="BS73" s="56"/>
      <c r="BT73" s="56"/>
      <c r="BU73" s="56"/>
      <c r="BV73" s="56"/>
      <c r="BW73" s="56"/>
      <c r="BX73" s="56"/>
      <c r="BY73" s="56"/>
      <c r="BZ73" s="56"/>
      <c r="CA73" s="56"/>
      <c r="CB73" s="56"/>
      <c r="CC73" s="56"/>
      <c r="CD73" s="56"/>
      <c r="CE73" s="56"/>
      <c r="CF73" s="56"/>
      <c r="CG73" s="56"/>
      <c r="CH73" s="56"/>
      <c r="CI73" s="56"/>
      <c r="CJ73" s="56"/>
      <c r="CK73" s="56"/>
      <c r="CL73" s="56"/>
      <c r="CM73" s="56"/>
      <c r="CN73" s="56"/>
      <c r="CO73" s="56"/>
      <c r="CP73" s="56"/>
      <c r="CQ73" s="56"/>
      <c r="CR73" s="56"/>
      <c r="CS73" s="56"/>
      <c r="CT73" s="56"/>
      <c r="CU73" s="56"/>
      <c r="CV73" s="56"/>
      <c r="CW73" s="56"/>
      <c r="CX73" s="56"/>
      <c r="CY73" s="56"/>
    </row>
    <row r="74" spans="1:103" x14ac:dyDescent="0.25">
      <c r="A74" s="56"/>
      <c r="B74" s="56"/>
      <c r="C74" s="56"/>
      <c r="D74" s="56"/>
      <c r="E74" s="56"/>
      <c r="F74" s="56"/>
      <c r="G74" s="56"/>
      <c r="H74" s="106"/>
      <c r="I74" s="56"/>
      <c r="J74" s="110"/>
      <c r="K74" s="56"/>
      <c r="L74" s="56"/>
      <c r="M74" s="56"/>
      <c r="N74" s="56"/>
      <c r="O74" s="56"/>
      <c r="P74" s="56"/>
      <c r="Q74" s="56"/>
      <c r="R74" s="56"/>
      <c r="S74" s="56"/>
      <c r="T74" s="56"/>
      <c r="U74" s="56"/>
      <c r="V74" s="56"/>
      <c r="W74" s="56"/>
      <c r="X74" s="56"/>
      <c r="Y74" s="56"/>
      <c r="Z74" s="56"/>
      <c r="AA74" s="56"/>
      <c r="AB74" s="56"/>
      <c r="AC74" s="56"/>
      <c r="AD74" s="56"/>
      <c r="AE74" s="56"/>
      <c r="AF74" s="56"/>
      <c r="AG74" s="56"/>
      <c r="AH74" s="56"/>
      <c r="AI74" s="56"/>
      <c r="AJ74" s="56"/>
      <c r="AK74" s="56"/>
      <c r="AL74" s="56"/>
      <c r="AM74" s="56"/>
      <c r="AN74" s="56"/>
      <c r="AO74" s="56"/>
      <c r="AP74" s="56"/>
      <c r="AQ74" s="56"/>
      <c r="AR74" s="56"/>
      <c r="AS74" s="56"/>
      <c r="AT74" s="56"/>
      <c r="AU74" s="56"/>
      <c r="AV74" s="56"/>
      <c r="AW74" s="56"/>
      <c r="AX74" s="56"/>
      <c r="AY74" s="56"/>
      <c r="AZ74" s="56"/>
      <c r="BA74" s="56"/>
      <c r="BB74" s="56"/>
      <c r="BC74" s="56"/>
      <c r="BD74" s="56"/>
      <c r="BE74" s="56"/>
      <c r="BF74" s="56"/>
      <c r="BG74" s="56"/>
      <c r="BH74" s="56"/>
      <c r="BI74" s="56"/>
      <c r="BJ74" s="56"/>
      <c r="BK74" s="56"/>
      <c r="BL74" s="56"/>
      <c r="BM74" s="56"/>
      <c r="BN74" s="56"/>
      <c r="BO74" s="56"/>
      <c r="BP74" s="56"/>
      <c r="BQ74" s="56"/>
      <c r="BR74" s="56"/>
      <c r="BS74" s="56"/>
      <c r="BT74" s="56"/>
      <c r="BU74" s="56"/>
      <c r="BV74" s="56"/>
      <c r="BW74" s="56"/>
      <c r="BX74" s="56"/>
      <c r="BY74" s="56"/>
      <c r="BZ74" s="56"/>
      <c r="CA74" s="56"/>
      <c r="CB74" s="56"/>
      <c r="CC74" s="56"/>
      <c r="CD74" s="56"/>
      <c r="CE74" s="56"/>
      <c r="CF74" s="56"/>
      <c r="CG74" s="56"/>
      <c r="CH74" s="56"/>
      <c r="CI74" s="56"/>
      <c r="CJ74" s="56"/>
      <c r="CK74" s="56"/>
      <c r="CL74" s="56"/>
      <c r="CM74" s="56"/>
      <c r="CN74" s="56"/>
      <c r="CO74" s="56"/>
      <c r="CP74" s="56"/>
      <c r="CQ74" s="56"/>
      <c r="CR74" s="56"/>
      <c r="CS74" s="56"/>
      <c r="CT74" s="56"/>
      <c r="CU74" s="56"/>
      <c r="CV74" s="56"/>
      <c r="CW74" s="56"/>
      <c r="CX74" s="56"/>
      <c r="CY74" s="56"/>
    </row>
    <row r="75" spans="1:103" x14ac:dyDescent="0.25">
      <c r="A75" s="56"/>
      <c r="B75" s="56"/>
      <c r="C75" s="56"/>
      <c r="D75" s="56"/>
      <c r="E75" s="56"/>
      <c r="F75" s="56"/>
      <c r="G75" s="56"/>
      <c r="H75" s="106"/>
      <c r="I75" s="56"/>
      <c r="J75" s="110"/>
      <c r="K75" s="56"/>
      <c r="L75" s="56"/>
      <c r="M75" s="56"/>
      <c r="N75" s="56"/>
      <c r="O75" s="56"/>
      <c r="P75" s="56"/>
      <c r="Q75" s="56"/>
      <c r="R75" s="56"/>
      <c r="S75" s="56"/>
      <c r="T75" s="56"/>
      <c r="U75" s="56"/>
      <c r="V75" s="56"/>
      <c r="W75" s="56"/>
      <c r="X75" s="56"/>
      <c r="Y75" s="56"/>
      <c r="Z75" s="56"/>
      <c r="AA75" s="56"/>
      <c r="AB75" s="56"/>
      <c r="AC75" s="56"/>
      <c r="AD75" s="56"/>
      <c r="AE75" s="56"/>
      <c r="AF75" s="56"/>
      <c r="AG75" s="56"/>
      <c r="AH75" s="56"/>
      <c r="AI75" s="56"/>
      <c r="AJ75" s="56"/>
      <c r="AK75" s="56"/>
      <c r="AL75" s="56"/>
      <c r="AM75" s="56"/>
      <c r="AN75" s="56"/>
      <c r="AO75" s="56"/>
      <c r="AP75" s="56"/>
      <c r="AQ75" s="56"/>
      <c r="AR75" s="56"/>
      <c r="AS75" s="56"/>
      <c r="AT75" s="56"/>
      <c r="AU75" s="56"/>
      <c r="AV75" s="56"/>
      <c r="AW75" s="56"/>
      <c r="AX75" s="56"/>
      <c r="AY75" s="56"/>
      <c r="AZ75" s="56"/>
      <c r="BA75" s="56"/>
      <c r="BB75" s="56"/>
      <c r="BC75" s="56"/>
      <c r="BD75" s="56"/>
      <c r="BE75" s="56"/>
      <c r="BF75" s="56"/>
      <c r="BG75" s="56"/>
      <c r="BH75" s="56"/>
      <c r="BI75" s="56"/>
      <c r="BJ75" s="56"/>
      <c r="BK75" s="56"/>
      <c r="BL75" s="56"/>
      <c r="BM75" s="56"/>
      <c r="BN75" s="56"/>
      <c r="BO75" s="56"/>
      <c r="BP75" s="56"/>
      <c r="BQ75" s="56"/>
      <c r="BR75" s="56"/>
      <c r="BS75" s="56"/>
      <c r="BT75" s="56"/>
      <c r="BU75" s="56"/>
      <c r="BV75" s="56"/>
      <c r="BW75" s="56"/>
      <c r="BX75" s="56"/>
      <c r="BY75" s="56"/>
      <c r="BZ75" s="56"/>
      <c r="CA75" s="56"/>
      <c r="CB75" s="56"/>
      <c r="CC75" s="56"/>
      <c r="CD75" s="56"/>
      <c r="CE75" s="56"/>
      <c r="CF75" s="56"/>
      <c r="CG75" s="56"/>
      <c r="CH75" s="56"/>
      <c r="CI75" s="56"/>
      <c r="CJ75" s="56"/>
      <c r="CK75" s="56"/>
      <c r="CL75" s="56"/>
      <c r="CM75" s="56"/>
      <c r="CN75" s="56"/>
      <c r="CO75" s="56"/>
      <c r="CP75" s="56"/>
      <c r="CQ75" s="56"/>
      <c r="CR75" s="56"/>
      <c r="CS75" s="56"/>
      <c r="CT75" s="56"/>
      <c r="CU75" s="56"/>
      <c r="CV75" s="56"/>
      <c r="CW75" s="56"/>
      <c r="CX75" s="56"/>
      <c r="CY75" s="56"/>
    </row>
    <row r="76" spans="1:103" x14ac:dyDescent="0.25">
      <c r="A76" s="56"/>
      <c r="B76" s="56"/>
      <c r="C76" s="56"/>
      <c r="D76" s="56"/>
      <c r="E76" s="56"/>
      <c r="F76" s="56"/>
      <c r="G76" s="56"/>
      <c r="H76" s="106"/>
      <c r="I76" s="56"/>
      <c r="J76" s="110"/>
      <c r="K76" s="56"/>
      <c r="L76" s="56"/>
      <c r="M76" s="56"/>
      <c r="N76" s="56"/>
      <c r="O76" s="56"/>
      <c r="P76" s="56"/>
      <c r="Q76" s="56"/>
      <c r="R76" s="56"/>
      <c r="S76" s="56"/>
      <c r="T76" s="56"/>
      <c r="U76" s="56"/>
      <c r="V76" s="56"/>
      <c r="W76" s="56"/>
      <c r="X76" s="56"/>
      <c r="Y76" s="56"/>
      <c r="Z76" s="56"/>
      <c r="AA76" s="56"/>
      <c r="AB76" s="56"/>
      <c r="AC76" s="56"/>
      <c r="AD76" s="56"/>
      <c r="AE76" s="56"/>
      <c r="AF76" s="56"/>
      <c r="AG76" s="56"/>
      <c r="AH76" s="56"/>
      <c r="AI76" s="56"/>
      <c r="AJ76" s="56"/>
      <c r="AK76" s="56"/>
      <c r="AL76" s="56"/>
      <c r="AM76" s="56"/>
      <c r="AN76" s="56"/>
      <c r="AO76" s="56"/>
      <c r="AP76" s="56"/>
      <c r="AQ76" s="56"/>
      <c r="AR76" s="56"/>
      <c r="AS76" s="56"/>
      <c r="AT76" s="56"/>
      <c r="AU76" s="56"/>
      <c r="AV76" s="56"/>
      <c r="AW76" s="56"/>
      <c r="AX76" s="56"/>
      <c r="AY76" s="56"/>
      <c r="AZ76" s="56"/>
      <c r="BA76" s="56"/>
      <c r="BB76" s="56"/>
      <c r="BC76" s="56"/>
      <c r="BD76" s="56"/>
      <c r="BE76" s="56"/>
      <c r="BF76" s="56"/>
      <c r="BG76" s="56"/>
      <c r="BH76" s="56"/>
      <c r="BI76" s="56"/>
      <c r="BJ76" s="56"/>
      <c r="BK76" s="56"/>
      <c r="BL76" s="56"/>
      <c r="BM76" s="56"/>
      <c r="BN76" s="56"/>
      <c r="BO76" s="56"/>
      <c r="BP76" s="56"/>
      <c r="BQ76" s="56"/>
      <c r="BR76" s="56"/>
      <c r="BS76" s="56"/>
      <c r="BT76" s="56"/>
      <c r="BU76" s="56"/>
      <c r="BV76" s="56"/>
      <c r="BW76" s="56"/>
      <c r="BX76" s="56"/>
      <c r="BY76" s="56"/>
      <c r="BZ76" s="56"/>
      <c r="CA76" s="56"/>
      <c r="CB76" s="56"/>
      <c r="CC76" s="56"/>
      <c r="CD76" s="56"/>
      <c r="CE76" s="56"/>
      <c r="CF76" s="56"/>
      <c r="CG76" s="56"/>
      <c r="CH76" s="56"/>
      <c r="CI76" s="56"/>
      <c r="CJ76" s="56"/>
      <c r="CK76" s="56"/>
      <c r="CL76" s="56"/>
      <c r="CM76" s="56"/>
      <c r="CN76" s="56"/>
      <c r="CO76" s="56"/>
      <c r="CP76" s="56"/>
      <c r="CQ76" s="56"/>
      <c r="CR76" s="56"/>
      <c r="CS76" s="56"/>
      <c r="CT76" s="56"/>
      <c r="CU76" s="56"/>
      <c r="CV76" s="56"/>
      <c r="CW76" s="56"/>
      <c r="CX76" s="56"/>
      <c r="CY76" s="56"/>
    </row>
    <row r="77" spans="1:103" x14ac:dyDescent="0.25">
      <c r="A77" s="56"/>
      <c r="B77" s="56"/>
      <c r="C77" s="56"/>
      <c r="D77" s="56"/>
      <c r="E77" s="56"/>
      <c r="F77" s="56"/>
      <c r="G77" s="56"/>
      <c r="H77" s="106"/>
      <c r="I77" s="56"/>
      <c r="J77" s="110"/>
      <c r="K77" s="56"/>
      <c r="L77" s="56"/>
      <c r="M77" s="56"/>
      <c r="N77" s="56"/>
      <c r="O77" s="56"/>
      <c r="P77" s="56"/>
      <c r="Q77" s="56"/>
      <c r="R77" s="56"/>
      <c r="S77" s="56"/>
      <c r="T77" s="56"/>
      <c r="U77" s="56"/>
      <c r="V77" s="56"/>
      <c r="W77" s="56"/>
      <c r="X77" s="56"/>
      <c r="Y77" s="56"/>
      <c r="Z77" s="56"/>
      <c r="AA77" s="56"/>
      <c r="AB77" s="56"/>
      <c r="AC77" s="56"/>
      <c r="AD77" s="56"/>
      <c r="AE77" s="56"/>
      <c r="AF77" s="56"/>
      <c r="AG77" s="56"/>
      <c r="AH77" s="56"/>
      <c r="AI77" s="56"/>
      <c r="AJ77" s="56"/>
      <c r="AK77" s="56"/>
      <c r="AL77" s="56"/>
      <c r="AM77" s="56"/>
      <c r="AN77" s="56"/>
      <c r="AO77" s="56"/>
      <c r="AP77" s="56"/>
      <c r="AQ77" s="56"/>
      <c r="AR77" s="56"/>
      <c r="AS77" s="56"/>
      <c r="AT77" s="56"/>
      <c r="AU77" s="56"/>
      <c r="AV77" s="56"/>
      <c r="AW77" s="56"/>
      <c r="AX77" s="56"/>
      <c r="AY77" s="56"/>
      <c r="AZ77" s="56"/>
      <c r="BA77" s="56"/>
      <c r="BB77" s="56"/>
      <c r="BC77" s="56"/>
      <c r="BD77" s="56"/>
      <c r="BE77" s="56"/>
      <c r="BF77" s="56"/>
      <c r="BG77" s="56"/>
      <c r="BH77" s="56"/>
      <c r="BI77" s="56"/>
      <c r="BJ77" s="56"/>
      <c r="BK77" s="56"/>
      <c r="BL77" s="56"/>
      <c r="BM77" s="56"/>
      <c r="BN77" s="56"/>
      <c r="BO77" s="56"/>
      <c r="BP77" s="56"/>
      <c r="BQ77" s="56"/>
      <c r="BR77" s="56"/>
      <c r="BS77" s="56"/>
      <c r="BT77" s="56"/>
      <c r="BU77" s="56"/>
      <c r="BV77" s="56"/>
      <c r="BW77" s="56"/>
      <c r="BX77" s="56"/>
      <c r="BY77" s="56"/>
      <c r="BZ77" s="56"/>
      <c r="CA77" s="56"/>
      <c r="CB77" s="56"/>
      <c r="CC77" s="56"/>
      <c r="CD77" s="56"/>
      <c r="CE77" s="56"/>
      <c r="CF77" s="56"/>
      <c r="CG77" s="56"/>
      <c r="CH77" s="56"/>
      <c r="CI77" s="56"/>
      <c r="CJ77" s="56"/>
      <c r="CK77" s="56"/>
      <c r="CL77" s="56"/>
      <c r="CM77" s="56"/>
      <c r="CN77" s="56"/>
      <c r="CO77" s="56"/>
      <c r="CP77" s="56"/>
      <c r="CQ77" s="56"/>
      <c r="CR77" s="56"/>
      <c r="CS77" s="56"/>
      <c r="CT77" s="56"/>
      <c r="CU77" s="56"/>
      <c r="CV77" s="56"/>
      <c r="CW77" s="56"/>
      <c r="CX77" s="56"/>
      <c r="CY77" s="56"/>
    </row>
    <row r="78" spans="1:103" x14ac:dyDescent="0.25">
      <c r="A78" s="56"/>
      <c r="B78" s="56"/>
      <c r="C78" s="56"/>
      <c r="D78" s="56"/>
      <c r="E78" s="56"/>
      <c r="F78" s="56"/>
      <c r="G78" s="56"/>
      <c r="H78" s="106"/>
      <c r="I78" s="56"/>
      <c r="J78" s="110"/>
      <c r="K78" s="56"/>
      <c r="L78" s="56"/>
      <c r="M78" s="56"/>
      <c r="N78" s="56"/>
      <c r="O78" s="56"/>
      <c r="P78" s="56"/>
      <c r="Q78" s="56"/>
      <c r="R78" s="56"/>
      <c r="S78" s="56"/>
      <c r="T78" s="56"/>
      <c r="U78" s="56"/>
      <c r="V78" s="56"/>
      <c r="W78" s="56"/>
      <c r="X78" s="56"/>
      <c r="Y78" s="56"/>
      <c r="Z78" s="56"/>
      <c r="AA78" s="56"/>
      <c r="AB78" s="56"/>
      <c r="AC78" s="56"/>
      <c r="AD78" s="56"/>
      <c r="AE78" s="56"/>
      <c r="AF78" s="56"/>
      <c r="AG78" s="56"/>
      <c r="AH78" s="56"/>
      <c r="AI78" s="56"/>
      <c r="AJ78" s="56"/>
      <c r="AK78" s="56"/>
      <c r="AL78" s="56"/>
      <c r="AM78" s="56"/>
      <c r="AN78" s="56"/>
      <c r="AO78" s="56"/>
      <c r="AP78" s="56"/>
      <c r="AQ78" s="56"/>
      <c r="AR78" s="56"/>
      <c r="AS78" s="56"/>
      <c r="AT78" s="56"/>
      <c r="AU78" s="56"/>
      <c r="AV78" s="56"/>
      <c r="AW78" s="56"/>
      <c r="AX78" s="56"/>
      <c r="AY78" s="56"/>
      <c r="AZ78" s="56"/>
      <c r="BA78" s="56"/>
      <c r="BB78" s="56"/>
      <c r="BC78" s="56"/>
      <c r="BD78" s="56"/>
      <c r="BE78" s="56"/>
      <c r="BF78" s="56"/>
      <c r="BG78" s="56"/>
      <c r="BH78" s="56"/>
      <c r="BI78" s="56"/>
      <c r="BJ78" s="56"/>
      <c r="BK78" s="56"/>
      <c r="BL78" s="56"/>
      <c r="BM78" s="56"/>
      <c r="BN78" s="56"/>
      <c r="BO78" s="56"/>
      <c r="BP78" s="56"/>
      <c r="BQ78" s="56"/>
      <c r="BR78" s="56"/>
      <c r="BS78" s="56"/>
      <c r="BT78" s="56"/>
      <c r="BU78" s="56"/>
      <c r="BV78" s="56"/>
      <c r="BW78" s="56"/>
      <c r="BX78" s="56"/>
      <c r="BY78" s="56"/>
      <c r="BZ78" s="56"/>
      <c r="CA78" s="56"/>
      <c r="CB78" s="56"/>
      <c r="CC78" s="56"/>
      <c r="CD78" s="56"/>
      <c r="CE78" s="56"/>
      <c r="CF78" s="56"/>
      <c r="CG78" s="56"/>
      <c r="CH78" s="56"/>
      <c r="CI78" s="56"/>
      <c r="CJ78" s="56"/>
      <c r="CK78" s="56"/>
      <c r="CL78" s="56"/>
      <c r="CM78" s="56"/>
      <c r="CN78" s="56"/>
      <c r="CO78" s="56"/>
      <c r="CP78" s="56"/>
      <c r="CQ78" s="56"/>
      <c r="CR78" s="56"/>
      <c r="CS78" s="56"/>
      <c r="CT78" s="56"/>
      <c r="CU78" s="56"/>
      <c r="CV78" s="56"/>
      <c r="CW78" s="56"/>
      <c r="CX78" s="56"/>
      <c r="CY78" s="56"/>
    </row>
    <row r="79" spans="1:103" x14ac:dyDescent="0.25">
      <c r="A79" s="56"/>
      <c r="B79" s="56"/>
      <c r="C79" s="56"/>
      <c r="D79" s="56"/>
      <c r="E79" s="56"/>
      <c r="F79" s="56"/>
      <c r="G79" s="56"/>
      <c r="H79" s="106"/>
      <c r="I79" s="56"/>
      <c r="J79" s="110"/>
      <c r="K79" s="56"/>
      <c r="L79" s="56"/>
      <c r="M79" s="56"/>
      <c r="N79" s="56"/>
      <c r="O79" s="56"/>
      <c r="P79" s="56"/>
      <c r="Q79" s="56"/>
      <c r="R79" s="56"/>
      <c r="S79" s="56"/>
      <c r="T79" s="56"/>
      <c r="U79" s="56"/>
      <c r="V79" s="56"/>
      <c r="W79" s="56"/>
      <c r="X79" s="56"/>
      <c r="Y79" s="56"/>
      <c r="Z79" s="56"/>
      <c r="AA79" s="56"/>
      <c r="AB79" s="56"/>
      <c r="AC79" s="56"/>
      <c r="AD79" s="56"/>
      <c r="AE79" s="56"/>
      <c r="AF79" s="56"/>
      <c r="AG79" s="56"/>
      <c r="AH79" s="56"/>
      <c r="AI79" s="56"/>
      <c r="AJ79" s="56"/>
      <c r="AK79" s="56"/>
      <c r="AL79" s="56"/>
      <c r="AM79" s="56"/>
      <c r="AN79" s="56"/>
      <c r="AO79" s="56"/>
      <c r="AP79" s="56"/>
      <c r="AQ79" s="56"/>
      <c r="AR79" s="56"/>
      <c r="AS79" s="56"/>
      <c r="AT79" s="56"/>
      <c r="AU79" s="56"/>
      <c r="AV79" s="56"/>
      <c r="AW79" s="56"/>
      <c r="AX79" s="56"/>
      <c r="AY79" s="56"/>
      <c r="AZ79" s="56"/>
      <c r="BA79" s="56"/>
      <c r="BB79" s="56"/>
      <c r="BC79" s="56"/>
      <c r="BD79" s="56"/>
      <c r="BE79" s="56"/>
      <c r="BF79" s="56"/>
      <c r="BG79" s="56"/>
      <c r="BH79" s="56"/>
      <c r="BI79" s="56"/>
      <c r="BJ79" s="56"/>
      <c r="BK79" s="56"/>
      <c r="BL79" s="56"/>
      <c r="BM79" s="56"/>
      <c r="BN79" s="56"/>
      <c r="BO79" s="56"/>
      <c r="BP79" s="56"/>
      <c r="BQ79" s="56"/>
      <c r="BR79" s="56"/>
      <c r="BS79" s="56"/>
      <c r="BT79" s="56"/>
      <c r="BU79" s="56"/>
      <c r="BV79" s="56"/>
      <c r="BW79" s="56"/>
      <c r="BX79" s="56"/>
      <c r="BY79" s="56"/>
      <c r="BZ79" s="56"/>
      <c r="CA79" s="56"/>
      <c r="CB79" s="56"/>
      <c r="CC79" s="56"/>
      <c r="CD79" s="56"/>
      <c r="CE79" s="56"/>
      <c r="CF79" s="56"/>
      <c r="CG79" s="56"/>
      <c r="CH79" s="56"/>
      <c r="CI79" s="56"/>
      <c r="CJ79" s="56"/>
      <c r="CK79" s="56"/>
      <c r="CL79" s="56"/>
      <c r="CM79" s="56"/>
      <c r="CN79" s="56"/>
      <c r="CO79" s="56"/>
      <c r="CP79" s="56"/>
      <c r="CQ79" s="56"/>
      <c r="CR79" s="56"/>
      <c r="CS79" s="56"/>
      <c r="CT79" s="56"/>
      <c r="CU79" s="56"/>
      <c r="CV79" s="56"/>
      <c r="CW79" s="56"/>
      <c r="CX79" s="56"/>
      <c r="CY79" s="56"/>
    </row>
    <row r="80" spans="1:103" x14ac:dyDescent="0.25">
      <c r="A80" s="56"/>
      <c r="B80" s="56"/>
      <c r="C80" s="56"/>
      <c r="D80" s="56"/>
      <c r="E80" s="56"/>
      <c r="F80" s="56"/>
      <c r="G80" s="56"/>
      <c r="H80" s="106"/>
      <c r="I80" s="56"/>
      <c r="J80" s="110"/>
      <c r="K80" s="56"/>
      <c r="L80" s="56"/>
      <c r="M80" s="56"/>
      <c r="N80" s="56"/>
      <c r="O80" s="56"/>
      <c r="P80" s="56"/>
      <c r="Q80" s="56"/>
      <c r="R80" s="56"/>
      <c r="S80" s="56"/>
      <c r="T80" s="56"/>
      <c r="U80" s="56"/>
      <c r="V80" s="56"/>
      <c r="W80" s="56"/>
      <c r="X80" s="56"/>
      <c r="Y80" s="56"/>
      <c r="Z80" s="56"/>
      <c r="AA80" s="56"/>
      <c r="AB80" s="56"/>
      <c r="AC80" s="56"/>
      <c r="AD80" s="56"/>
      <c r="AE80" s="56"/>
      <c r="AF80" s="56"/>
      <c r="AG80" s="56"/>
      <c r="AH80" s="56"/>
      <c r="AI80" s="56"/>
      <c r="AJ80" s="56"/>
      <c r="AK80" s="56"/>
      <c r="AL80" s="56"/>
      <c r="AM80" s="56"/>
      <c r="AN80" s="56"/>
      <c r="AO80" s="56"/>
      <c r="AP80" s="56"/>
      <c r="AQ80" s="56"/>
      <c r="AR80" s="56"/>
      <c r="AS80" s="56"/>
      <c r="AT80" s="56"/>
      <c r="AU80" s="56"/>
      <c r="AV80" s="56"/>
      <c r="AW80" s="56"/>
      <c r="AX80" s="56"/>
      <c r="AY80" s="56"/>
      <c r="AZ80" s="56"/>
      <c r="BA80" s="56"/>
      <c r="BB80" s="56"/>
      <c r="BC80" s="56"/>
      <c r="BD80" s="56"/>
      <c r="BE80" s="56"/>
      <c r="BF80" s="56"/>
      <c r="BG80" s="56"/>
      <c r="BH80" s="56"/>
      <c r="BI80" s="56"/>
      <c r="BJ80" s="56"/>
      <c r="BK80" s="56"/>
      <c r="BL80" s="56"/>
      <c r="BM80" s="56"/>
      <c r="BN80" s="56"/>
      <c r="BO80" s="56"/>
      <c r="BP80" s="56"/>
      <c r="BQ80" s="56"/>
      <c r="BR80" s="56"/>
      <c r="BS80" s="56"/>
      <c r="BT80" s="56"/>
      <c r="BU80" s="56"/>
      <c r="BV80" s="56"/>
      <c r="BW80" s="56"/>
      <c r="BX80" s="56"/>
      <c r="BY80" s="56"/>
      <c r="BZ80" s="56"/>
      <c r="CA80" s="56"/>
      <c r="CB80" s="56"/>
      <c r="CC80" s="56"/>
      <c r="CD80" s="56"/>
      <c r="CE80" s="56"/>
      <c r="CF80" s="56"/>
      <c r="CG80" s="56"/>
      <c r="CH80" s="56"/>
      <c r="CI80" s="56"/>
      <c r="CJ80" s="56"/>
      <c r="CK80" s="56"/>
      <c r="CL80" s="56"/>
      <c r="CM80" s="56"/>
      <c r="CN80" s="56"/>
      <c r="CO80" s="56"/>
      <c r="CP80" s="56"/>
      <c r="CQ80" s="56"/>
      <c r="CR80" s="56"/>
      <c r="CS80" s="56"/>
      <c r="CT80" s="56"/>
      <c r="CU80" s="56"/>
      <c r="CV80" s="56"/>
      <c r="CW80" s="56"/>
      <c r="CX80" s="56"/>
      <c r="CY80" s="56"/>
    </row>
    <row r="81" spans="1:103" x14ac:dyDescent="0.25">
      <c r="A81" s="56"/>
      <c r="B81" s="56"/>
      <c r="C81" s="56"/>
      <c r="D81" s="56"/>
      <c r="E81" s="56"/>
      <c r="F81" s="56"/>
      <c r="G81" s="56"/>
      <c r="H81" s="106"/>
      <c r="I81" s="56"/>
      <c r="J81" s="110"/>
      <c r="K81" s="56"/>
      <c r="L81" s="56"/>
      <c r="M81" s="56"/>
      <c r="N81" s="56"/>
      <c r="O81" s="56"/>
      <c r="P81" s="56"/>
      <c r="Q81" s="56"/>
      <c r="R81" s="56"/>
      <c r="S81" s="56"/>
      <c r="T81" s="56"/>
      <c r="U81" s="56"/>
      <c r="V81" s="56"/>
      <c r="W81" s="56"/>
      <c r="X81" s="56"/>
      <c r="Y81" s="56"/>
      <c r="Z81" s="56"/>
      <c r="AA81" s="56"/>
      <c r="AB81" s="56"/>
      <c r="AC81" s="56"/>
      <c r="AD81" s="56"/>
      <c r="AE81" s="56"/>
      <c r="AF81" s="56"/>
      <c r="AG81" s="56"/>
      <c r="AH81" s="56"/>
      <c r="AI81" s="56"/>
      <c r="AJ81" s="56"/>
      <c r="AK81" s="56"/>
      <c r="AL81" s="56"/>
      <c r="AM81" s="56"/>
      <c r="AN81" s="56"/>
      <c r="AO81" s="56"/>
      <c r="AP81" s="56"/>
      <c r="AQ81" s="56"/>
      <c r="AR81" s="56"/>
      <c r="AS81" s="56"/>
      <c r="AT81" s="56"/>
      <c r="AU81" s="56"/>
      <c r="AV81" s="56"/>
      <c r="AW81" s="56"/>
      <c r="AX81" s="56"/>
      <c r="AY81" s="56"/>
      <c r="AZ81" s="56"/>
      <c r="BA81" s="56"/>
      <c r="BB81" s="56"/>
      <c r="BC81" s="56"/>
      <c r="BD81" s="56"/>
      <c r="BE81" s="56"/>
      <c r="BF81" s="56"/>
      <c r="BG81" s="56"/>
      <c r="BH81" s="56"/>
      <c r="BI81" s="56"/>
      <c r="BJ81" s="56"/>
      <c r="BK81" s="56"/>
      <c r="BL81" s="56"/>
      <c r="BM81" s="56"/>
      <c r="BN81" s="56"/>
      <c r="BO81" s="56"/>
      <c r="BP81" s="56"/>
      <c r="BQ81" s="56"/>
      <c r="BR81" s="56"/>
      <c r="BS81" s="56"/>
      <c r="BT81" s="56"/>
      <c r="BU81" s="56"/>
      <c r="BV81" s="56"/>
      <c r="BW81" s="56"/>
      <c r="BX81" s="56"/>
      <c r="BY81" s="56"/>
      <c r="BZ81" s="56"/>
      <c r="CA81" s="56"/>
      <c r="CB81" s="56"/>
      <c r="CC81" s="56"/>
      <c r="CD81" s="56"/>
      <c r="CE81" s="56"/>
      <c r="CF81" s="56"/>
      <c r="CG81" s="56"/>
      <c r="CH81" s="56"/>
      <c r="CI81" s="56"/>
      <c r="CJ81" s="56"/>
      <c r="CK81" s="56"/>
      <c r="CL81" s="56"/>
      <c r="CM81" s="56"/>
      <c r="CN81" s="56"/>
      <c r="CO81" s="56"/>
      <c r="CP81" s="56"/>
      <c r="CQ81" s="56"/>
      <c r="CR81" s="56"/>
      <c r="CS81" s="56"/>
      <c r="CT81" s="56"/>
      <c r="CU81" s="56"/>
      <c r="CV81" s="56"/>
      <c r="CW81" s="56"/>
      <c r="CX81" s="56"/>
      <c r="CY81" s="56"/>
    </row>
    <row r="82" spans="1:103" x14ac:dyDescent="0.25">
      <c r="A82" s="56"/>
      <c r="B82" s="56"/>
      <c r="C82" s="56"/>
      <c r="D82" s="56"/>
      <c r="E82" s="56"/>
      <c r="F82" s="56"/>
      <c r="G82" s="56"/>
      <c r="H82" s="106"/>
      <c r="I82" s="56"/>
      <c r="J82" s="110"/>
      <c r="K82" s="56"/>
      <c r="L82" s="56"/>
      <c r="M82" s="56"/>
      <c r="N82" s="56"/>
      <c r="O82" s="56"/>
      <c r="P82" s="56"/>
      <c r="Q82" s="56"/>
      <c r="R82" s="56"/>
      <c r="S82" s="56"/>
      <c r="T82" s="56"/>
      <c r="U82" s="56"/>
      <c r="V82" s="56"/>
      <c r="W82" s="56"/>
      <c r="X82" s="56"/>
      <c r="Y82" s="56"/>
      <c r="Z82" s="56"/>
      <c r="AA82" s="56"/>
      <c r="AB82" s="56"/>
      <c r="AC82" s="56"/>
      <c r="AD82" s="56"/>
      <c r="AE82" s="56"/>
      <c r="AF82" s="56"/>
      <c r="AG82" s="56"/>
      <c r="AH82" s="56"/>
      <c r="AI82" s="56"/>
      <c r="AJ82" s="56"/>
      <c r="AK82" s="56"/>
      <c r="AL82" s="56"/>
      <c r="AM82" s="56"/>
      <c r="AN82" s="56"/>
      <c r="AO82" s="56"/>
      <c r="AP82" s="56"/>
      <c r="AQ82" s="56"/>
      <c r="AR82" s="56"/>
      <c r="AS82" s="56"/>
      <c r="AT82" s="56"/>
      <c r="AU82" s="56"/>
      <c r="AV82" s="56"/>
      <c r="AW82" s="56"/>
      <c r="AX82" s="56"/>
      <c r="AY82" s="56"/>
      <c r="AZ82" s="56"/>
      <c r="BA82" s="56"/>
      <c r="BB82" s="56"/>
      <c r="BC82" s="56"/>
      <c r="BD82" s="56"/>
      <c r="BE82" s="56"/>
      <c r="BF82" s="56"/>
      <c r="BG82" s="56"/>
      <c r="BH82" s="56"/>
      <c r="BI82" s="56"/>
      <c r="BJ82" s="56"/>
      <c r="BK82" s="56"/>
      <c r="BL82" s="56"/>
      <c r="BM82" s="56"/>
      <c r="BN82" s="56"/>
      <c r="BO82" s="56"/>
      <c r="BP82" s="56"/>
      <c r="BQ82" s="56"/>
      <c r="BR82" s="56"/>
      <c r="BS82" s="56"/>
      <c r="BT82" s="56"/>
      <c r="BU82" s="56"/>
      <c r="BV82" s="56"/>
      <c r="BW82" s="56"/>
      <c r="BX82" s="56"/>
      <c r="BY82" s="56"/>
      <c r="BZ82" s="56"/>
      <c r="CA82" s="56"/>
      <c r="CB82" s="56"/>
      <c r="CC82" s="56"/>
      <c r="CD82" s="56"/>
      <c r="CE82" s="56"/>
      <c r="CF82" s="56"/>
      <c r="CG82" s="56"/>
      <c r="CH82" s="56"/>
      <c r="CI82" s="56"/>
      <c r="CJ82" s="56"/>
      <c r="CK82" s="56"/>
      <c r="CL82" s="56"/>
      <c r="CM82" s="56"/>
      <c r="CN82" s="56"/>
      <c r="CO82" s="56"/>
      <c r="CP82" s="56"/>
      <c r="CQ82" s="56"/>
      <c r="CR82" s="56"/>
      <c r="CS82" s="56"/>
      <c r="CT82" s="56"/>
      <c r="CU82" s="56"/>
      <c r="CV82" s="56"/>
      <c r="CW82" s="56"/>
      <c r="CX82" s="56"/>
      <c r="CY82" s="56"/>
    </row>
    <row r="83" spans="1:103" x14ac:dyDescent="0.25">
      <c r="A83" s="56"/>
      <c r="B83" s="56"/>
      <c r="C83" s="56"/>
      <c r="D83" s="56"/>
      <c r="E83" s="56"/>
      <c r="F83" s="56"/>
      <c r="G83" s="56"/>
      <c r="H83" s="106"/>
      <c r="I83" s="56"/>
      <c r="J83" s="110"/>
      <c r="K83" s="56"/>
      <c r="L83" s="56"/>
      <c r="M83" s="56"/>
      <c r="N83" s="56"/>
      <c r="O83" s="56"/>
      <c r="P83" s="56"/>
      <c r="Q83" s="56"/>
      <c r="R83" s="56"/>
      <c r="S83" s="56"/>
      <c r="T83" s="56"/>
      <c r="U83" s="56"/>
      <c r="V83" s="56"/>
      <c r="W83" s="56"/>
      <c r="X83" s="56"/>
      <c r="Y83" s="56"/>
      <c r="Z83" s="56"/>
      <c r="AA83" s="56"/>
      <c r="AB83" s="56"/>
      <c r="AC83" s="56"/>
      <c r="AD83" s="56"/>
      <c r="AE83" s="56"/>
      <c r="AF83" s="56"/>
      <c r="AG83" s="56"/>
      <c r="AH83" s="56"/>
      <c r="AI83" s="56"/>
      <c r="AJ83" s="56"/>
      <c r="AK83" s="56"/>
      <c r="AL83" s="56"/>
      <c r="AM83" s="56"/>
      <c r="AN83" s="56"/>
      <c r="AO83" s="56"/>
      <c r="AP83" s="56"/>
      <c r="AQ83" s="56"/>
      <c r="AR83" s="56"/>
      <c r="AS83" s="56"/>
      <c r="AT83" s="56"/>
      <c r="AU83" s="56"/>
      <c r="AV83" s="56"/>
      <c r="AW83" s="56"/>
      <c r="AX83" s="56"/>
      <c r="AY83" s="56"/>
      <c r="AZ83" s="56"/>
      <c r="BA83" s="56"/>
      <c r="BB83" s="56"/>
      <c r="BC83" s="56"/>
      <c r="BD83" s="56"/>
      <c r="BE83" s="56"/>
      <c r="BF83" s="56"/>
      <c r="BG83" s="56"/>
      <c r="BH83" s="56"/>
      <c r="BI83" s="56"/>
      <c r="BJ83" s="56"/>
      <c r="BK83" s="56"/>
      <c r="BL83" s="56"/>
      <c r="BM83" s="56"/>
      <c r="BN83" s="56"/>
      <c r="BO83" s="56"/>
      <c r="BP83" s="56"/>
      <c r="BQ83" s="56"/>
      <c r="BR83" s="56"/>
      <c r="BS83" s="56"/>
      <c r="BT83" s="56"/>
      <c r="BU83" s="56"/>
      <c r="BV83" s="56"/>
      <c r="BW83" s="56"/>
      <c r="BX83" s="56"/>
      <c r="BY83" s="56"/>
      <c r="BZ83" s="56"/>
      <c r="CA83" s="56"/>
      <c r="CB83" s="56"/>
      <c r="CC83" s="56"/>
      <c r="CD83" s="56"/>
      <c r="CE83" s="56"/>
      <c r="CF83" s="56"/>
      <c r="CG83" s="56"/>
      <c r="CH83" s="56"/>
      <c r="CI83" s="56"/>
      <c r="CJ83" s="56"/>
      <c r="CK83" s="56"/>
      <c r="CL83" s="56"/>
      <c r="CM83" s="56"/>
      <c r="CN83" s="56"/>
      <c r="CO83" s="56"/>
      <c r="CP83" s="56"/>
      <c r="CQ83" s="56"/>
      <c r="CR83" s="56"/>
      <c r="CS83" s="56"/>
      <c r="CT83" s="56"/>
      <c r="CU83" s="56"/>
      <c r="CV83" s="56"/>
      <c r="CW83" s="56"/>
      <c r="CX83" s="56"/>
      <c r="CY83" s="56"/>
    </row>
    <row r="84" spans="1:103" x14ac:dyDescent="0.25">
      <c r="A84" s="56"/>
      <c r="B84" s="56"/>
      <c r="C84" s="56"/>
      <c r="D84" s="56"/>
      <c r="E84" s="56"/>
      <c r="F84" s="56"/>
      <c r="G84" s="56"/>
      <c r="H84" s="106"/>
      <c r="I84" s="56"/>
      <c r="J84" s="110"/>
      <c r="K84" s="56"/>
      <c r="L84" s="56"/>
      <c r="M84" s="56"/>
      <c r="N84" s="56"/>
      <c r="O84" s="56"/>
      <c r="P84" s="56"/>
      <c r="Q84" s="56"/>
      <c r="R84" s="56"/>
      <c r="S84" s="56"/>
      <c r="T84" s="56"/>
      <c r="U84" s="56"/>
      <c r="V84" s="56"/>
      <c r="W84" s="56"/>
      <c r="X84" s="56"/>
      <c r="Y84" s="56"/>
      <c r="Z84" s="56"/>
      <c r="AA84" s="56"/>
      <c r="AB84" s="56"/>
      <c r="AC84" s="56"/>
      <c r="AD84" s="56"/>
      <c r="AE84" s="56"/>
      <c r="AF84" s="56"/>
      <c r="AG84" s="56"/>
      <c r="AH84" s="56"/>
      <c r="AI84" s="56"/>
      <c r="AJ84" s="56"/>
      <c r="AK84" s="56"/>
      <c r="AL84" s="56"/>
      <c r="AM84" s="56"/>
      <c r="AN84" s="56"/>
      <c r="AO84" s="56"/>
      <c r="AP84" s="56"/>
      <c r="AQ84" s="56"/>
      <c r="AR84" s="56"/>
      <c r="AS84" s="56"/>
      <c r="AT84" s="56"/>
      <c r="AU84" s="56"/>
      <c r="AV84" s="56"/>
      <c r="AW84" s="56"/>
      <c r="AX84" s="56"/>
      <c r="AY84" s="56"/>
      <c r="AZ84" s="56"/>
      <c r="BA84" s="56"/>
      <c r="BB84" s="56"/>
      <c r="BC84" s="56"/>
      <c r="BD84" s="56"/>
      <c r="BE84" s="56"/>
      <c r="BF84" s="56"/>
      <c r="BG84" s="56"/>
      <c r="BH84" s="56"/>
      <c r="BI84" s="56"/>
      <c r="BJ84" s="56"/>
      <c r="BK84" s="56"/>
      <c r="BL84" s="56"/>
      <c r="BM84" s="56"/>
      <c r="BN84" s="56"/>
      <c r="BO84" s="56"/>
      <c r="BP84" s="56"/>
      <c r="BQ84" s="56"/>
      <c r="BR84" s="56"/>
      <c r="BS84" s="56"/>
      <c r="BT84" s="56"/>
      <c r="BU84" s="56"/>
      <c r="BV84" s="56"/>
      <c r="BW84" s="56"/>
      <c r="BX84" s="56"/>
      <c r="BY84" s="56"/>
      <c r="BZ84" s="56"/>
      <c r="CA84" s="56"/>
      <c r="CB84" s="56"/>
      <c r="CC84" s="56"/>
      <c r="CD84" s="56"/>
      <c r="CE84" s="56"/>
      <c r="CF84" s="56"/>
      <c r="CG84" s="56"/>
      <c r="CH84" s="56"/>
      <c r="CI84" s="56"/>
      <c r="CJ84" s="56"/>
      <c r="CK84" s="56"/>
      <c r="CL84" s="56"/>
      <c r="CM84" s="56"/>
      <c r="CN84" s="56"/>
      <c r="CO84" s="56"/>
      <c r="CP84" s="56"/>
      <c r="CQ84" s="56"/>
      <c r="CR84" s="56"/>
      <c r="CS84" s="56"/>
      <c r="CT84" s="56"/>
      <c r="CU84" s="56"/>
      <c r="CV84" s="56"/>
      <c r="CW84" s="56"/>
      <c r="CX84" s="56"/>
      <c r="CY84" s="56"/>
    </row>
    <row r="85" spans="1:103" x14ac:dyDescent="0.25">
      <c r="A85" s="56"/>
      <c r="B85" s="56"/>
      <c r="C85" s="56"/>
      <c r="D85" s="56"/>
      <c r="E85" s="56"/>
      <c r="F85" s="56"/>
      <c r="G85" s="56"/>
      <c r="H85" s="106"/>
      <c r="I85" s="56"/>
      <c r="J85" s="110"/>
      <c r="K85" s="56"/>
      <c r="L85" s="56"/>
      <c r="M85" s="56"/>
      <c r="N85" s="56"/>
      <c r="O85" s="56"/>
      <c r="P85" s="56"/>
      <c r="Q85" s="56"/>
      <c r="R85" s="56"/>
      <c r="S85" s="56"/>
      <c r="T85" s="56"/>
      <c r="U85" s="56"/>
      <c r="V85" s="56"/>
      <c r="W85" s="56"/>
      <c r="X85" s="56"/>
      <c r="Y85" s="56"/>
      <c r="Z85" s="56"/>
      <c r="AA85" s="56"/>
      <c r="AB85" s="56"/>
      <c r="AC85" s="56"/>
      <c r="AD85" s="56"/>
      <c r="AE85" s="56"/>
      <c r="AF85" s="56"/>
      <c r="AG85" s="56"/>
      <c r="AH85" s="56"/>
      <c r="AI85" s="56"/>
      <c r="AJ85" s="56"/>
      <c r="AK85" s="56"/>
      <c r="AL85" s="56"/>
      <c r="AM85" s="56"/>
      <c r="AN85" s="56"/>
      <c r="AO85" s="56"/>
      <c r="AP85" s="56"/>
      <c r="AQ85" s="56"/>
      <c r="AR85" s="56"/>
      <c r="AS85" s="56"/>
      <c r="AT85" s="56"/>
      <c r="AU85" s="56"/>
      <c r="AV85" s="56"/>
      <c r="AW85" s="56"/>
      <c r="AX85" s="56"/>
      <c r="AY85" s="56"/>
      <c r="AZ85" s="56"/>
      <c r="BA85" s="56"/>
      <c r="BB85" s="56"/>
      <c r="BC85" s="56"/>
      <c r="BD85" s="56"/>
      <c r="BE85" s="56"/>
      <c r="BF85" s="56"/>
      <c r="BG85" s="56"/>
      <c r="BH85" s="56"/>
      <c r="BI85" s="56"/>
      <c r="BJ85" s="56"/>
      <c r="BK85" s="56"/>
      <c r="BL85" s="56"/>
      <c r="BM85" s="56"/>
      <c r="BN85" s="56"/>
      <c r="BO85" s="56"/>
      <c r="BP85" s="56"/>
      <c r="BQ85" s="56"/>
      <c r="BR85" s="56"/>
      <c r="BS85" s="56"/>
      <c r="BT85" s="56"/>
      <c r="BU85" s="56"/>
      <c r="BV85" s="56"/>
      <c r="BW85" s="56"/>
      <c r="BX85" s="56"/>
      <c r="BY85" s="56"/>
      <c r="BZ85" s="56"/>
      <c r="CA85" s="56"/>
      <c r="CB85" s="56"/>
      <c r="CC85" s="56"/>
      <c r="CD85" s="56"/>
      <c r="CE85" s="56"/>
      <c r="CF85" s="56"/>
      <c r="CG85" s="56"/>
      <c r="CH85" s="56"/>
      <c r="CI85" s="56"/>
      <c r="CJ85" s="56"/>
      <c r="CK85" s="56"/>
      <c r="CL85" s="56"/>
      <c r="CM85" s="56"/>
      <c r="CN85" s="56"/>
      <c r="CO85" s="56"/>
      <c r="CP85" s="56"/>
      <c r="CQ85" s="56"/>
      <c r="CR85" s="56"/>
      <c r="CS85" s="56"/>
      <c r="CT85" s="56"/>
      <c r="CU85" s="56"/>
      <c r="CV85" s="56"/>
      <c r="CW85" s="56"/>
      <c r="CX85" s="56"/>
      <c r="CY85" s="56"/>
    </row>
    <row r="86" spans="1:103" x14ac:dyDescent="0.25">
      <c r="A86" s="56"/>
      <c r="B86" s="56"/>
      <c r="C86" s="56"/>
      <c r="D86" s="56"/>
      <c r="E86" s="56"/>
      <c r="F86" s="56"/>
      <c r="G86" s="56"/>
      <c r="H86" s="106"/>
      <c r="I86" s="56"/>
      <c r="J86" s="110"/>
      <c r="K86" s="56"/>
      <c r="L86" s="56"/>
      <c r="M86" s="56"/>
      <c r="N86" s="56"/>
      <c r="O86" s="56"/>
      <c r="P86" s="56"/>
      <c r="Q86" s="56"/>
      <c r="R86" s="56"/>
      <c r="S86" s="56"/>
      <c r="T86" s="56"/>
      <c r="U86" s="56"/>
      <c r="V86" s="56"/>
      <c r="W86" s="56"/>
      <c r="X86" s="56"/>
      <c r="Y86" s="56"/>
      <c r="Z86" s="56"/>
      <c r="AA86" s="56"/>
      <c r="AB86" s="56"/>
      <c r="AC86" s="56"/>
      <c r="AD86" s="56"/>
      <c r="AE86" s="56"/>
      <c r="AF86" s="56"/>
      <c r="AG86" s="56"/>
      <c r="AH86" s="56"/>
      <c r="AI86" s="56"/>
      <c r="AJ86" s="56"/>
      <c r="AK86" s="56"/>
      <c r="AL86" s="56"/>
      <c r="AM86" s="56"/>
      <c r="AN86" s="56"/>
      <c r="AO86" s="56"/>
      <c r="AP86" s="56"/>
      <c r="AQ86" s="56"/>
      <c r="AR86" s="56"/>
      <c r="AS86" s="56"/>
      <c r="AT86" s="56"/>
      <c r="AU86" s="56"/>
      <c r="AV86" s="56"/>
      <c r="AW86" s="56"/>
      <c r="AX86" s="56"/>
      <c r="AY86" s="56"/>
      <c r="AZ86" s="56"/>
      <c r="BA86" s="56"/>
      <c r="BB86" s="56"/>
      <c r="BC86" s="56"/>
      <c r="BD86" s="56"/>
      <c r="BE86" s="56"/>
      <c r="BF86" s="56"/>
      <c r="BG86" s="56"/>
      <c r="BH86" s="56"/>
      <c r="BI86" s="56"/>
      <c r="BJ86" s="56"/>
      <c r="BK86" s="56"/>
      <c r="BL86" s="56"/>
      <c r="BM86" s="56"/>
      <c r="BN86" s="56"/>
      <c r="BO86" s="56"/>
      <c r="BP86" s="56"/>
      <c r="BQ86" s="56"/>
      <c r="BR86" s="56"/>
      <c r="BS86" s="56"/>
      <c r="BT86" s="56"/>
      <c r="BU86" s="56"/>
      <c r="BV86" s="56"/>
      <c r="BW86" s="56"/>
      <c r="BX86" s="56"/>
      <c r="BY86" s="56"/>
      <c r="BZ86" s="56"/>
      <c r="CA86" s="56"/>
      <c r="CB86" s="56"/>
      <c r="CC86" s="56"/>
      <c r="CD86" s="56"/>
      <c r="CE86" s="56"/>
      <c r="CF86" s="56"/>
      <c r="CG86" s="56"/>
      <c r="CH86" s="56"/>
      <c r="CI86" s="56"/>
      <c r="CJ86" s="56"/>
      <c r="CK86" s="56"/>
      <c r="CL86" s="56"/>
      <c r="CM86" s="56"/>
      <c r="CN86" s="56"/>
      <c r="CO86" s="56"/>
      <c r="CP86" s="56"/>
      <c r="CQ86" s="56"/>
      <c r="CR86" s="56"/>
      <c r="CS86" s="56"/>
      <c r="CT86" s="56"/>
      <c r="CU86" s="56"/>
      <c r="CV86" s="56"/>
      <c r="CW86" s="56"/>
      <c r="CX86" s="56"/>
      <c r="CY86" s="56"/>
    </row>
    <row r="87" spans="1:103" x14ac:dyDescent="0.25">
      <c r="A87" s="56"/>
      <c r="B87" s="56"/>
      <c r="C87" s="56"/>
      <c r="D87" s="56"/>
      <c r="E87" s="56"/>
      <c r="F87" s="56"/>
      <c r="G87" s="56"/>
      <c r="H87" s="106"/>
      <c r="I87" s="56"/>
      <c r="J87" s="110"/>
      <c r="K87" s="56"/>
      <c r="L87" s="56"/>
      <c r="M87" s="56"/>
      <c r="N87" s="56"/>
      <c r="O87" s="56"/>
      <c r="P87" s="56"/>
      <c r="Q87" s="56"/>
      <c r="R87" s="56"/>
      <c r="S87" s="56"/>
      <c r="T87" s="56"/>
      <c r="U87" s="56"/>
      <c r="V87" s="56"/>
      <c r="W87" s="56"/>
      <c r="X87" s="56"/>
      <c r="Y87" s="56"/>
      <c r="Z87" s="56"/>
      <c r="AA87" s="56"/>
      <c r="AB87" s="56"/>
      <c r="AC87" s="56"/>
      <c r="AD87" s="56"/>
      <c r="AE87" s="56"/>
      <c r="AF87" s="56"/>
      <c r="AG87" s="56"/>
      <c r="AH87" s="56"/>
      <c r="AI87" s="56"/>
      <c r="AJ87" s="56"/>
      <c r="AK87" s="56"/>
      <c r="AL87" s="56"/>
      <c r="AM87" s="56"/>
      <c r="AN87" s="56"/>
      <c r="AO87" s="56"/>
      <c r="AP87" s="56"/>
      <c r="AQ87" s="56"/>
      <c r="AR87" s="56"/>
      <c r="AS87" s="56"/>
      <c r="AT87" s="56"/>
      <c r="AU87" s="56"/>
      <c r="AV87" s="56"/>
      <c r="AW87" s="56"/>
      <c r="AX87" s="56"/>
      <c r="AY87" s="56"/>
      <c r="AZ87" s="56"/>
      <c r="BA87" s="56"/>
      <c r="BB87" s="56"/>
      <c r="BC87" s="56"/>
      <c r="BD87" s="56"/>
      <c r="BE87" s="56"/>
      <c r="BF87" s="56"/>
      <c r="BG87" s="56"/>
      <c r="BH87" s="56"/>
      <c r="BI87" s="56"/>
      <c r="BJ87" s="56"/>
      <c r="BK87" s="56"/>
      <c r="BL87" s="56"/>
      <c r="BM87" s="56"/>
      <c r="BN87" s="56"/>
      <c r="BO87" s="56"/>
      <c r="BP87" s="56"/>
      <c r="BQ87" s="56"/>
      <c r="BR87" s="56"/>
      <c r="BS87" s="56"/>
      <c r="BT87" s="56"/>
      <c r="BU87" s="56"/>
      <c r="BV87" s="56"/>
      <c r="BW87" s="56"/>
      <c r="BX87" s="56"/>
      <c r="BY87" s="56"/>
      <c r="BZ87" s="56"/>
      <c r="CA87" s="56"/>
      <c r="CB87" s="56"/>
      <c r="CC87" s="56"/>
      <c r="CD87" s="56"/>
      <c r="CE87" s="56"/>
      <c r="CF87" s="56"/>
      <c r="CG87" s="56"/>
      <c r="CH87" s="56"/>
      <c r="CI87" s="56"/>
      <c r="CJ87" s="56"/>
      <c r="CK87" s="56"/>
      <c r="CL87" s="56"/>
      <c r="CM87" s="56"/>
      <c r="CN87" s="56"/>
      <c r="CO87" s="56"/>
      <c r="CP87" s="56"/>
      <c r="CQ87" s="56"/>
      <c r="CR87" s="56"/>
      <c r="CS87" s="56"/>
      <c r="CT87" s="56"/>
      <c r="CU87" s="56"/>
      <c r="CV87" s="56"/>
      <c r="CW87" s="56"/>
      <c r="CX87" s="56"/>
      <c r="CY87" s="56"/>
    </row>
    <row r="88" spans="1:103" x14ac:dyDescent="0.25">
      <c r="A88" s="56"/>
      <c r="B88" s="56"/>
      <c r="C88" s="56"/>
      <c r="D88" s="56"/>
      <c r="E88" s="56"/>
      <c r="F88" s="56"/>
      <c r="G88" s="56"/>
      <c r="H88" s="106"/>
      <c r="I88" s="56"/>
      <c r="J88" s="110"/>
      <c r="K88" s="56"/>
      <c r="L88" s="56"/>
      <c r="M88" s="56"/>
      <c r="N88" s="56"/>
      <c r="O88" s="56"/>
      <c r="P88" s="56"/>
      <c r="Q88" s="56"/>
      <c r="R88" s="56"/>
      <c r="S88" s="56"/>
      <c r="T88" s="56"/>
      <c r="U88" s="56"/>
      <c r="V88" s="56"/>
      <c r="W88" s="56"/>
      <c r="X88" s="56"/>
      <c r="Y88" s="56"/>
      <c r="Z88" s="56"/>
      <c r="AA88" s="56"/>
      <c r="AB88" s="56"/>
      <c r="AC88" s="56"/>
      <c r="AD88" s="56"/>
      <c r="AE88" s="56"/>
      <c r="AF88" s="56"/>
      <c r="AG88" s="56"/>
      <c r="AH88" s="56"/>
      <c r="AI88" s="56"/>
      <c r="AJ88" s="56"/>
      <c r="AK88" s="56"/>
      <c r="AL88" s="56"/>
      <c r="AM88" s="56"/>
      <c r="AN88" s="56"/>
      <c r="AO88" s="56"/>
      <c r="AP88" s="56"/>
      <c r="AQ88" s="56"/>
      <c r="AR88" s="56"/>
      <c r="AS88" s="56"/>
      <c r="AT88" s="56"/>
      <c r="AU88" s="56"/>
      <c r="AV88" s="56"/>
      <c r="AW88" s="56"/>
      <c r="AX88" s="56"/>
      <c r="AY88" s="56"/>
      <c r="AZ88" s="56"/>
      <c r="BA88" s="56"/>
      <c r="BB88" s="56"/>
      <c r="BC88" s="56"/>
      <c r="BD88" s="56"/>
      <c r="BE88" s="56"/>
      <c r="BF88" s="56"/>
      <c r="BG88" s="56"/>
      <c r="BH88" s="56"/>
      <c r="BI88" s="56"/>
      <c r="BJ88" s="56"/>
      <c r="BK88" s="56"/>
      <c r="BL88" s="56"/>
      <c r="BM88" s="56"/>
      <c r="BN88" s="56"/>
      <c r="BO88" s="56"/>
      <c r="BP88" s="56"/>
      <c r="BQ88" s="56"/>
      <c r="BR88" s="56"/>
      <c r="BS88" s="56"/>
      <c r="BT88" s="56"/>
      <c r="BU88" s="56"/>
      <c r="BV88" s="56"/>
      <c r="BW88" s="56"/>
      <c r="BX88" s="56"/>
      <c r="BY88" s="56"/>
      <c r="BZ88" s="56"/>
      <c r="CA88" s="56"/>
      <c r="CB88" s="56"/>
      <c r="CC88" s="56"/>
      <c r="CD88" s="56"/>
      <c r="CE88" s="56"/>
      <c r="CF88" s="56"/>
      <c r="CG88" s="56"/>
      <c r="CH88" s="56"/>
      <c r="CI88" s="56"/>
      <c r="CJ88" s="56"/>
      <c r="CK88" s="56"/>
      <c r="CL88" s="56"/>
      <c r="CM88" s="56"/>
      <c r="CN88" s="56"/>
      <c r="CO88" s="56"/>
      <c r="CP88" s="56"/>
      <c r="CQ88" s="56"/>
      <c r="CR88" s="56"/>
      <c r="CS88" s="56"/>
      <c r="CT88" s="56"/>
      <c r="CU88" s="56"/>
      <c r="CV88" s="56"/>
      <c r="CW88" s="56"/>
      <c r="CX88" s="56"/>
      <c r="CY88" s="56"/>
    </row>
    <row r="89" spans="1:103" x14ac:dyDescent="0.25">
      <c r="A89" s="56"/>
      <c r="B89" s="56"/>
      <c r="C89" s="56"/>
      <c r="D89" s="56"/>
      <c r="E89" s="56"/>
      <c r="F89" s="56"/>
      <c r="G89" s="56"/>
      <c r="H89" s="106"/>
      <c r="I89" s="56"/>
      <c r="J89" s="110"/>
      <c r="K89" s="56"/>
      <c r="L89" s="56"/>
      <c r="M89" s="56"/>
      <c r="N89" s="56"/>
      <c r="O89" s="56"/>
      <c r="P89" s="56"/>
      <c r="Q89" s="56"/>
      <c r="R89" s="56"/>
      <c r="S89" s="56"/>
      <c r="T89" s="56"/>
      <c r="U89" s="56"/>
      <c r="V89" s="56"/>
      <c r="W89" s="56"/>
      <c r="X89" s="56"/>
      <c r="Y89" s="56"/>
      <c r="Z89" s="56"/>
      <c r="AA89" s="56"/>
      <c r="AB89" s="56"/>
      <c r="AC89" s="56"/>
      <c r="AD89" s="56"/>
      <c r="AE89" s="56"/>
      <c r="AF89" s="56"/>
      <c r="AG89" s="56"/>
      <c r="AH89" s="56"/>
      <c r="AI89" s="56"/>
      <c r="AJ89" s="56"/>
      <c r="AK89" s="56"/>
      <c r="AL89" s="56"/>
      <c r="AM89" s="56"/>
      <c r="AN89" s="56"/>
      <c r="AO89" s="56"/>
      <c r="AP89" s="56"/>
      <c r="AQ89" s="56"/>
      <c r="AR89" s="56"/>
      <c r="AS89" s="56"/>
      <c r="AT89" s="56"/>
      <c r="AU89" s="56"/>
      <c r="AV89" s="56"/>
      <c r="AW89" s="56"/>
      <c r="AX89" s="56"/>
      <c r="AY89" s="56"/>
      <c r="AZ89" s="56"/>
      <c r="BA89" s="56"/>
      <c r="BB89" s="56"/>
      <c r="BC89" s="56"/>
      <c r="BD89" s="56"/>
      <c r="BE89" s="56"/>
      <c r="BF89" s="56"/>
      <c r="BG89" s="56"/>
      <c r="BH89" s="56"/>
      <c r="BI89" s="56"/>
      <c r="BJ89" s="56"/>
      <c r="BK89" s="56"/>
      <c r="BL89" s="56"/>
      <c r="BM89" s="56"/>
      <c r="BN89" s="56"/>
      <c r="BO89" s="56"/>
      <c r="BP89" s="56"/>
      <c r="BQ89" s="56"/>
      <c r="BR89" s="56"/>
      <c r="BS89" s="56"/>
      <c r="BT89" s="56"/>
      <c r="BU89" s="56"/>
      <c r="BV89" s="56"/>
      <c r="BW89" s="56"/>
      <c r="BX89" s="56"/>
      <c r="BY89" s="56"/>
      <c r="BZ89" s="56"/>
      <c r="CA89" s="56"/>
      <c r="CB89" s="56"/>
      <c r="CC89" s="56"/>
      <c r="CD89" s="56"/>
      <c r="CE89" s="56"/>
      <c r="CF89" s="56"/>
      <c r="CG89" s="56"/>
      <c r="CH89" s="56"/>
      <c r="CI89" s="56"/>
      <c r="CJ89" s="56"/>
      <c r="CK89" s="56"/>
      <c r="CL89" s="56"/>
      <c r="CM89" s="56"/>
      <c r="CN89" s="56"/>
      <c r="CO89" s="56"/>
      <c r="CP89" s="56"/>
      <c r="CQ89" s="56"/>
      <c r="CR89" s="56"/>
      <c r="CS89" s="56"/>
      <c r="CT89" s="56"/>
      <c r="CU89" s="56"/>
      <c r="CV89" s="56"/>
      <c r="CW89" s="56"/>
      <c r="CX89" s="56"/>
      <c r="CY89" s="56"/>
    </row>
    <row r="90" spans="1:103" x14ac:dyDescent="0.25">
      <c r="A90" s="56"/>
      <c r="B90" s="56"/>
      <c r="C90" s="56"/>
      <c r="D90" s="56"/>
      <c r="E90" s="56"/>
      <c r="F90" s="56"/>
      <c r="G90" s="56"/>
      <c r="H90" s="106"/>
      <c r="I90" s="56"/>
      <c r="J90" s="110"/>
      <c r="K90" s="56"/>
      <c r="L90" s="56"/>
      <c r="M90" s="56"/>
      <c r="N90" s="56"/>
      <c r="O90" s="56"/>
      <c r="P90" s="56"/>
      <c r="Q90" s="56"/>
      <c r="R90" s="56"/>
      <c r="S90" s="56"/>
      <c r="T90" s="56"/>
      <c r="U90" s="56"/>
      <c r="V90" s="56"/>
      <c r="W90" s="56"/>
      <c r="X90" s="56"/>
      <c r="Y90" s="56"/>
      <c r="Z90" s="56"/>
      <c r="AA90" s="56"/>
      <c r="AB90" s="56"/>
      <c r="AC90" s="56"/>
      <c r="AD90" s="56"/>
      <c r="AE90" s="56"/>
      <c r="AF90" s="56"/>
      <c r="AG90" s="56"/>
      <c r="AH90" s="56"/>
      <c r="AI90" s="56"/>
      <c r="AJ90" s="56"/>
      <c r="AK90" s="56"/>
      <c r="AL90" s="56"/>
      <c r="AM90" s="56"/>
      <c r="AN90" s="56"/>
      <c r="AO90" s="56"/>
      <c r="AP90" s="56"/>
      <c r="AQ90" s="56"/>
      <c r="AR90" s="56"/>
      <c r="AS90" s="56"/>
      <c r="AT90" s="56"/>
      <c r="AU90" s="56"/>
      <c r="AV90" s="56"/>
      <c r="AW90" s="56"/>
      <c r="AX90" s="56"/>
      <c r="AY90" s="56"/>
      <c r="AZ90" s="56"/>
      <c r="BA90" s="56"/>
      <c r="BB90" s="56"/>
      <c r="BC90" s="56"/>
      <c r="BD90" s="56"/>
      <c r="BE90" s="56"/>
      <c r="BF90" s="56"/>
      <c r="BG90" s="56"/>
      <c r="BH90" s="56"/>
      <c r="BI90" s="56"/>
      <c r="BJ90" s="56"/>
      <c r="BK90" s="56"/>
      <c r="BL90" s="56"/>
      <c r="BM90" s="56"/>
      <c r="BN90" s="56"/>
      <c r="BO90" s="56"/>
      <c r="BP90" s="56"/>
      <c r="BQ90" s="56"/>
      <c r="BR90" s="56"/>
      <c r="BS90" s="56"/>
      <c r="BT90" s="56"/>
      <c r="BU90" s="56"/>
      <c r="BV90" s="56"/>
      <c r="BW90" s="56"/>
      <c r="BX90" s="56"/>
      <c r="BY90" s="56"/>
      <c r="BZ90" s="56"/>
      <c r="CA90" s="56"/>
      <c r="CB90" s="56"/>
      <c r="CC90" s="56"/>
      <c r="CD90" s="56"/>
      <c r="CE90" s="56"/>
      <c r="CF90" s="56"/>
      <c r="CG90" s="56"/>
      <c r="CH90" s="56"/>
      <c r="CI90" s="56"/>
      <c r="CJ90" s="56"/>
      <c r="CK90" s="56"/>
      <c r="CL90" s="56"/>
      <c r="CM90" s="56"/>
      <c r="CN90" s="56"/>
      <c r="CO90" s="56"/>
      <c r="CP90" s="56"/>
      <c r="CQ90" s="56"/>
      <c r="CR90" s="56"/>
      <c r="CS90" s="56"/>
      <c r="CT90" s="56"/>
      <c r="CU90" s="56"/>
      <c r="CV90" s="56"/>
      <c r="CW90" s="56"/>
      <c r="CX90" s="56"/>
      <c r="CY90" s="56"/>
    </row>
    <row r="91" spans="1:103" x14ac:dyDescent="0.25">
      <c r="A91" s="56"/>
      <c r="B91" s="56"/>
      <c r="C91" s="56"/>
      <c r="D91" s="56"/>
      <c r="E91" s="56"/>
      <c r="F91" s="56"/>
      <c r="G91" s="56"/>
      <c r="H91" s="106"/>
      <c r="I91" s="56"/>
      <c r="J91" s="110"/>
      <c r="K91" s="56"/>
      <c r="L91" s="56"/>
      <c r="M91" s="56"/>
      <c r="N91" s="56"/>
      <c r="O91" s="56"/>
      <c r="P91" s="56"/>
      <c r="Q91" s="56"/>
      <c r="R91" s="56"/>
      <c r="S91" s="56"/>
      <c r="T91" s="56"/>
      <c r="U91" s="56"/>
      <c r="V91" s="56"/>
      <c r="W91" s="56"/>
      <c r="X91" s="56"/>
      <c r="Y91" s="56"/>
      <c r="Z91" s="56"/>
      <c r="AA91" s="56"/>
      <c r="AB91" s="56"/>
      <c r="AC91" s="56"/>
      <c r="AD91" s="56"/>
      <c r="AE91" s="56"/>
      <c r="AF91" s="56"/>
      <c r="AG91" s="56"/>
      <c r="AH91" s="56"/>
      <c r="AI91" s="56"/>
      <c r="AJ91" s="56"/>
      <c r="AK91" s="56"/>
      <c r="AL91" s="56"/>
      <c r="AM91" s="56"/>
      <c r="AN91" s="56"/>
      <c r="AO91" s="56"/>
      <c r="AP91" s="56"/>
      <c r="AQ91" s="56"/>
      <c r="AR91" s="56"/>
      <c r="AS91" s="56"/>
      <c r="AT91" s="56"/>
      <c r="AU91" s="56"/>
      <c r="AV91" s="56"/>
      <c r="AW91" s="56"/>
      <c r="AX91" s="56"/>
      <c r="AY91" s="56"/>
      <c r="AZ91" s="56"/>
      <c r="BA91" s="56"/>
      <c r="BB91" s="56"/>
      <c r="BC91" s="56"/>
      <c r="BD91" s="56"/>
      <c r="BE91" s="56"/>
      <c r="BF91" s="56"/>
      <c r="BG91" s="56"/>
      <c r="BH91" s="56"/>
      <c r="BI91" s="56"/>
      <c r="BJ91" s="56"/>
      <c r="BK91" s="56"/>
      <c r="BL91" s="56"/>
      <c r="BM91" s="56"/>
      <c r="BN91" s="56"/>
      <c r="BO91" s="56"/>
      <c r="BP91" s="56"/>
      <c r="BQ91" s="56"/>
      <c r="BR91" s="56"/>
      <c r="BS91" s="56"/>
      <c r="BT91" s="56"/>
      <c r="BU91" s="56"/>
      <c r="BV91" s="56"/>
      <c r="BW91" s="56"/>
      <c r="BX91" s="56"/>
      <c r="BY91" s="56"/>
      <c r="BZ91" s="56"/>
      <c r="CA91" s="56"/>
      <c r="CB91" s="56"/>
      <c r="CC91" s="56"/>
      <c r="CD91" s="56"/>
      <c r="CE91" s="56"/>
      <c r="CF91" s="56"/>
      <c r="CG91" s="56"/>
      <c r="CH91" s="56"/>
      <c r="CI91" s="56"/>
      <c r="CJ91" s="56"/>
      <c r="CK91" s="56"/>
      <c r="CL91" s="56"/>
      <c r="CM91" s="56"/>
      <c r="CN91" s="56"/>
      <c r="CO91" s="56"/>
      <c r="CP91" s="56"/>
      <c r="CQ91" s="56"/>
      <c r="CR91" s="56"/>
      <c r="CS91" s="56"/>
      <c r="CT91" s="56"/>
      <c r="CU91" s="56"/>
      <c r="CV91" s="56"/>
      <c r="CW91" s="56"/>
      <c r="CX91" s="56"/>
      <c r="CY91" s="56"/>
    </row>
    <row r="92" spans="1:103" x14ac:dyDescent="0.25">
      <c r="A92" s="56"/>
      <c r="B92" s="56"/>
      <c r="C92" s="56"/>
      <c r="D92" s="56"/>
      <c r="E92" s="56"/>
      <c r="F92" s="56"/>
      <c r="G92" s="56"/>
      <c r="H92" s="106"/>
      <c r="I92" s="56"/>
      <c r="J92" s="110"/>
      <c r="K92" s="56"/>
      <c r="L92" s="56"/>
      <c r="M92" s="56"/>
      <c r="N92" s="56"/>
      <c r="O92" s="56"/>
      <c r="P92" s="56"/>
      <c r="Q92" s="56"/>
      <c r="R92" s="56"/>
      <c r="S92" s="56"/>
      <c r="T92" s="56"/>
      <c r="U92" s="56"/>
      <c r="V92" s="56"/>
      <c r="W92" s="56"/>
      <c r="X92" s="56"/>
      <c r="Y92" s="56"/>
      <c r="Z92" s="56"/>
      <c r="AA92" s="56"/>
      <c r="AB92" s="56"/>
      <c r="AC92" s="56"/>
      <c r="AD92" s="56"/>
      <c r="AE92" s="56"/>
      <c r="AF92" s="56"/>
      <c r="AG92" s="56"/>
      <c r="AH92" s="56"/>
      <c r="AI92" s="56"/>
      <c r="AJ92" s="56"/>
      <c r="AK92" s="56"/>
      <c r="AL92" s="56"/>
      <c r="AM92" s="56"/>
      <c r="AN92" s="56"/>
      <c r="AO92" s="56"/>
      <c r="AP92" s="56"/>
      <c r="AQ92" s="56"/>
      <c r="AR92" s="56"/>
      <c r="AS92" s="56"/>
      <c r="AT92" s="56"/>
      <c r="AU92" s="56"/>
      <c r="AV92" s="56"/>
      <c r="AW92" s="56"/>
      <c r="AX92" s="56"/>
      <c r="AY92" s="56"/>
      <c r="AZ92" s="56"/>
      <c r="BA92" s="56"/>
      <c r="BB92" s="56"/>
      <c r="BC92" s="56"/>
      <c r="BD92" s="56"/>
      <c r="BE92" s="56"/>
      <c r="BF92" s="56"/>
      <c r="BG92" s="56"/>
      <c r="BH92" s="56"/>
      <c r="BI92" s="56"/>
      <c r="BJ92" s="56"/>
      <c r="BK92" s="56"/>
      <c r="BL92" s="56"/>
      <c r="BM92" s="56"/>
      <c r="BN92" s="56"/>
      <c r="BO92" s="56"/>
      <c r="BP92" s="56"/>
      <c r="BQ92" s="56"/>
      <c r="BR92" s="56"/>
      <c r="BS92" s="56"/>
      <c r="BT92" s="56"/>
      <c r="BU92" s="56"/>
      <c r="BV92" s="56"/>
      <c r="BW92" s="56"/>
      <c r="BX92" s="56"/>
      <c r="BY92" s="56"/>
      <c r="BZ92" s="56"/>
      <c r="CA92" s="56"/>
      <c r="CB92" s="56"/>
      <c r="CC92" s="56"/>
      <c r="CD92" s="56"/>
      <c r="CE92" s="56"/>
      <c r="CF92" s="56"/>
      <c r="CG92" s="56"/>
      <c r="CH92" s="56"/>
      <c r="CI92" s="56"/>
      <c r="CJ92" s="56"/>
      <c r="CK92" s="56"/>
      <c r="CL92" s="56"/>
      <c r="CM92" s="56"/>
      <c r="CN92" s="56"/>
      <c r="CO92" s="56"/>
      <c r="CP92" s="56"/>
      <c r="CQ92" s="56"/>
      <c r="CR92" s="56"/>
      <c r="CS92" s="56"/>
      <c r="CT92" s="56"/>
      <c r="CU92" s="56"/>
      <c r="CV92" s="56"/>
      <c r="CW92" s="56"/>
      <c r="CX92" s="56"/>
      <c r="CY92" s="56"/>
    </row>
    <row r="93" spans="1:103" x14ac:dyDescent="0.25">
      <c r="A93" s="56"/>
      <c r="B93" s="56"/>
      <c r="C93" s="56"/>
      <c r="D93" s="56"/>
      <c r="E93" s="56"/>
      <c r="F93" s="56"/>
      <c r="G93" s="56"/>
      <c r="H93" s="106"/>
      <c r="I93" s="56"/>
      <c r="J93" s="110"/>
      <c r="K93" s="56"/>
      <c r="L93" s="56"/>
      <c r="M93" s="56"/>
      <c r="N93" s="56"/>
      <c r="O93" s="56"/>
      <c r="P93" s="56"/>
      <c r="Q93" s="56"/>
      <c r="R93" s="56"/>
      <c r="S93" s="56"/>
      <c r="T93" s="56"/>
      <c r="U93" s="56"/>
      <c r="V93" s="56"/>
      <c r="W93" s="56"/>
      <c r="X93" s="56"/>
      <c r="Y93" s="56"/>
      <c r="Z93" s="56"/>
      <c r="AA93" s="56"/>
      <c r="AB93" s="56"/>
      <c r="AC93" s="56"/>
      <c r="AD93" s="56"/>
      <c r="AE93" s="56"/>
      <c r="AF93" s="56"/>
      <c r="AG93" s="56"/>
      <c r="AH93" s="56"/>
      <c r="AI93" s="56"/>
      <c r="AJ93" s="56"/>
      <c r="AK93" s="56"/>
      <c r="AL93" s="56"/>
      <c r="AM93" s="56"/>
      <c r="AN93" s="56"/>
      <c r="AO93" s="56"/>
      <c r="AP93" s="56"/>
      <c r="AQ93" s="56"/>
      <c r="AR93" s="56"/>
      <c r="AS93" s="56"/>
      <c r="AT93" s="56"/>
      <c r="AU93" s="56"/>
      <c r="AV93" s="56"/>
      <c r="AW93" s="56"/>
      <c r="AX93" s="56"/>
      <c r="AY93" s="56"/>
      <c r="AZ93" s="56"/>
      <c r="BA93" s="56"/>
      <c r="BB93" s="56"/>
      <c r="BC93" s="56"/>
      <c r="BD93" s="56"/>
      <c r="BE93" s="56"/>
      <c r="BF93" s="56"/>
      <c r="BG93" s="56"/>
      <c r="BH93" s="56"/>
      <c r="BI93" s="56"/>
      <c r="BJ93" s="56"/>
      <c r="BK93" s="56"/>
      <c r="BL93" s="56"/>
      <c r="BM93" s="56"/>
      <c r="BN93" s="56"/>
      <c r="BO93" s="56"/>
      <c r="BP93" s="56"/>
      <c r="BQ93" s="56"/>
      <c r="BR93" s="56"/>
      <c r="BS93" s="56"/>
      <c r="BT93" s="56"/>
      <c r="BU93" s="56"/>
      <c r="BV93" s="56"/>
      <c r="BW93" s="56"/>
      <c r="BX93" s="56"/>
      <c r="BY93" s="56"/>
      <c r="BZ93" s="56"/>
      <c r="CA93" s="56"/>
      <c r="CB93" s="56"/>
      <c r="CC93" s="56"/>
      <c r="CD93" s="56"/>
      <c r="CE93" s="56"/>
      <c r="CF93" s="56"/>
      <c r="CG93" s="56"/>
      <c r="CH93" s="56"/>
      <c r="CI93" s="56"/>
      <c r="CJ93" s="56"/>
      <c r="CK93" s="56"/>
      <c r="CL93" s="56"/>
      <c r="CM93" s="56"/>
      <c r="CN93" s="56"/>
      <c r="CO93" s="56"/>
      <c r="CP93" s="56"/>
      <c r="CQ93" s="56"/>
      <c r="CR93" s="56"/>
      <c r="CS93" s="56"/>
      <c r="CT93" s="56"/>
      <c r="CU93" s="56"/>
      <c r="CV93" s="56"/>
      <c r="CW93" s="56"/>
      <c r="CX93" s="56"/>
      <c r="CY93" s="56"/>
    </row>
  </sheetData>
  <sheetProtection algorithmName="SHA-512" hashValue="XAFEfW9ADU98neD5EC4L4QxhBW7nZ+Bl1RmtwKWdCbhPAO7vgONde3NHKL+rE8oiCEAcgBVoll5gSIxnSaeovw==" saltValue="xDLbBC5mWPTix0UAetGtBQ==" spinCount="100000" sheet="1" selectLockedCells="1"/>
  <customSheetViews>
    <customSheetView guid="{9D84F4CB-A17A-46E3-B9A5-A9FF93BD3E99}" scale="93" showGridLines="0">
      <selection activeCell="B37" sqref="B37"/>
      <pageMargins left="0.70866141732283472" right="0.70866141732283472" top="0.78740157480314965" bottom="0.78740157480314965" header="0.31496062992125984" footer="0.31496062992125984"/>
      <pageSetup paperSize="9" orientation="portrait" r:id="rId1"/>
    </customSheetView>
  </customSheetViews>
  <conditionalFormatting sqref="F20">
    <cfRule type="cellIs" dxfId="25" priority="6" operator="equal">
      <formula>$D$20</formula>
    </cfRule>
    <cfRule type="cellIs" dxfId="24" priority="21" operator="between">
      <formula>$H$20</formula>
      <formula>$J$20</formula>
    </cfRule>
    <cfRule type="cellIs" dxfId="23" priority="33" operator="notBetween">
      <formula>$H$20</formula>
      <formula>$J$20</formula>
    </cfRule>
  </conditionalFormatting>
  <conditionalFormatting sqref="F24">
    <cfRule type="cellIs" dxfId="22" priority="7" operator="between">
      <formula>$H$24</formula>
      <formula>$J$24</formula>
    </cfRule>
    <cfRule type="cellIs" dxfId="21" priority="20" operator="notBetween">
      <formula>2000</formula>
      <formula>$J$24</formula>
    </cfRule>
  </conditionalFormatting>
  <conditionalFormatting sqref="F23">
    <cfRule type="cellIs" dxfId="20" priority="8" operator="between">
      <formula>$H$23</formula>
      <formula>$J$23</formula>
    </cfRule>
    <cfRule type="cellIs" dxfId="19" priority="18" operator="notBetween">
      <formula>$H$23</formula>
      <formula>$J$23</formula>
    </cfRule>
  </conditionalFormatting>
  <dataValidations count="1">
    <dataValidation type="list" allowBlank="1" showInputMessage="1" showErrorMessage="1" sqref="F18">
      <formula1>DropdownListe</formula1>
    </dataValidation>
  </dataValidations>
  <hyperlinks>
    <hyperlink ref="L21" r:id="rId2"/>
    <hyperlink ref="L24" r:id="rId3" location="c205"/>
  </hyperlinks>
  <pageMargins left="0.70866141732283472" right="0.70866141732283472" top="0.78740157480314965" bottom="0.78740157480314965" header="0.31496062992125984" footer="0.31496062992125984"/>
  <pageSetup paperSize="9" orientation="portrait" r:id="rId4"/>
  <legacyDrawing r:id="rId5"/>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3">
    <tabColor theme="3" tint="0.79998168889431442"/>
  </sheetPr>
  <dimension ref="A1:AS41"/>
  <sheetViews>
    <sheetView showGridLines="0" zoomScaleNormal="100" workbookViewId="0">
      <selection activeCell="C28" sqref="C28"/>
    </sheetView>
  </sheetViews>
  <sheetFormatPr baseColWidth="10" defaultColWidth="11.44140625" defaultRowHeight="13.2" x14ac:dyDescent="0.25"/>
  <cols>
    <col min="1" max="1" width="2.6640625" style="4" customWidth="1"/>
    <col min="2" max="2" width="41.6640625" style="4" customWidth="1"/>
    <col min="3" max="3" width="13.33203125" style="5" customWidth="1"/>
    <col min="4" max="4" width="80.6640625" style="6" customWidth="1"/>
    <col min="5" max="5" width="10" style="4" customWidth="1"/>
    <col min="6" max="12" width="13.33203125" style="4" customWidth="1"/>
    <col min="13" max="16384" width="11.44140625" style="4"/>
  </cols>
  <sheetData>
    <row r="1" spans="1:10" ht="7.2" customHeight="1" x14ac:dyDescent="0.25">
      <c r="A1" s="10"/>
      <c r="B1" s="10"/>
      <c r="C1" s="8"/>
      <c r="D1" s="9"/>
      <c r="E1" s="10"/>
      <c r="F1" s="10"/>
      <c r="G1" s="10"/>
      <c r="H1" s="10"/>
      <c r="I1" s="10"/>
    </row>
    <row r="2" spans="1:10" ht="16.2" customHeight="1" x14ac:dyDescent="0.4">
      <c r="A2" s="10"/>
      <c r="B2" s="234" t="s">
        <v>191</v>
      </c>
      <c r="C2" s="25"/>
      <c r="D2" s="233"/>
      <c r="E2" s="18"/>
      <c r="F2" s="18"/>
      <c r="G2" s="18"/>
      <c r="H2" s="18"/>
      <c r="I2" s="18"/>
      <c r="J2" s="18"/>
    </row>
    <row r="3" spans="1:10" ht="16.2" customHeight="1" x14ac:dyDescent="0.25">
      <c r="A3" s="10"/>
      <c r="B3" s="167" t="s">
        <v>157</v>
      </c>
      <c r="C3" s="168"/>
      <c r="D3" s="169"/>
      <c r="E3" s="18"/>
      <c r="F3" s="18"/>
      <c r="G3" s="18"/>
      <c r="H3" s="18"/>
      <c r="I3" s="18"/>
      <c r="J3" s="18"/>
    </row>
    <row r="4" spans="1:10" ht="25.2" customHeight="1" x14ac:dyDescent="0.25">
      <c r="A4" s="10"/>
      <c r="B4" s="148" t="s">
        <v>222</v>
      </c>
      <c r="C4" s="8"/>
      <c r="D4" s="9"/>
      <c r="E4" s="18"/>
      <c r="F4" s="18"/>
      <c r="G4" s="18"/>
      <c r="H4" s="18"/>
      <c r="I4" s="18"/>
      <c r="J4" s="18"/>
    </row>
    <row r="5" spans="1:10" ht="7.2" customHeight="1" x14ac:dyDescent="0.25">
      <c r="A5" s="10"/>
      <c r="B5" s="10"/>
      <c r="C5" s="8"/>
      <c r="D5" s="9"/>
      <c r="E5" s="18"/>
      <c r="F5" s="18"/>
      <c r="G5" s="18"/>
      <c r="H5" s="18"/>
      <c r="I5" s="18"/>
      <c r="J5" s="18"/>
    </row>
    <row r="6" spans="1:10" ht="13.5" customHeight="1" x14ac:dyDescent="0.25">
      <c r="A6" s="10"/>
      <c r="B6" s="21" t="s">
        <v>167</v>
      </c>
      <c r="C6" s="22"/>
      <c r="D6" s="23"/>
      <c r="E6" s="18"/>
      <c r="F6" s="18"/>
      <c r="G6" s="18"/>
      <c r="H6" s="18"/>
      <c r="I6" s="18"/>
      <c r="J6" s="18"/>
    </row>
    <row r="7" spans="1:10" ht="7.2" customHeight="1" x14ac:dyDescent="0.25">
      <c r="A7" s="10"/>
      <c r="B7" s="10"/>
      <c r="C7" s="8"/>
      <c r="D7" s="9"/>
      <c r="E7" s="18"/>
      <c r="F7" s="18"/>
      <c r="G7" s="18"/>
      <c r="H7" s="18"/>
      <c r="I7" s="18"/>
      <c r="J7" s="18"/>
    </row>
    <row r="8" spans="1:10" ht="13.5" customHeight="1" x14ac:dyDescent="0.25">
      <c r="A8" s="10"/>
      <c r="B8" s="10" t="s">
        <v>223</v>
      </c>
      <c r="C8" s="13">
        <v>1.2</v>
      </c>
      <c r="D8" s="9" t="s">
        <v>7</v>
      </c>
      <c r="E8" s="207"/>
      <c r="F8" s="18"/>
      <c r="G8" s="18"/>
      <c r="H8" s="18"/>
      <c r="I8" s="18"/>
      <c r="J8" s="18"/>
    </row>
    <row r="9" spans="1:10" ht="7.2" customHeight="1" x14ac:dyDescent="0.25">
      <c r="A9" s="10"/>
      <c r="B9" s="10"/>
      <c r="C9" s="239"/>
      <c r="D9" s="9"/>
      <c r="E9" s="207"/>
      <c r="F9" s="18"/>
      <c r="G9" s="18"/>
      <c r="H9" s="18"/>
      <c r="I9" s="18"/>
      <c r="J9" s="18"/>
    </row>
    <row r="10" spans="1:10" ht="13.5" customHeight="1" x14ac:dyDescent="0.25">
      <c r="A10" s="10"/>
      <c r="B10" s="21" t="s">
        <v>168</v>
      </c>
      <c r="C10" s="22"/>
      <c r="D10" s="23"/>
      <c r="E10" s="207"/>
      <c r="F10" s="18"/>
      <c r="G10" s="18"/>
      <c r="H10" s="18"/>
      <c r="I10" s="18"/>
      <c r="J10" s="18"/>
    </row>
    <row r="11" spans="1:10" ht="7.2" customHeight="1" x14ac:dyDescent="0.25">
      <c r="A11" s="10"/>
      <c r="B11" s="12"/>
      <c r="C11" s="221"/>
      <c r="D11" s="47"/>
      <c r="E11" s="208"/>
      <c r="F11" s="18"/>
      <c r="G11" s="18"/>
      <c r="H11" s="18"/>
      <c r="I11" s="18"/>
      <c r="J11" s="18"/>
    </row>
    <row r="12" spans="1:10" ht="13.5" customHeight="1" x14ac:dyDescent="0.25">
      <c r="A12" s="10"/>
      <c r="B12" s="16" t="s">
        <v>169</v>
      </c>
      <c r="C12" s="124">
        <v>0.24</v>
      </c>
      <c r="D12" s="9" t="s">
        <v>7</v>
      </c>
      <c r="E12" s="208"/>
      <c r="F12" s="18"/>
      <c r="G12" s="18"/>
      <c r="H12" s="18"/>
      <c r="I12" s="18"/>
      <c r="J12" s="18"/>
    </row>
    <row r="13" spans="1:10" ht="13.5" customHeight="1" x14ac:dyDescent="0.25">
      <c r="A13" s="10"/>
      <c r="B13" s="16" t="s">
        <v>224</v>
      </c>
      <c r="C13" s="15">
        <v>3.5000000000000003E-2</v>
      </c>
      <c r="D13" s="9" t="s">
        <v>8</v>
      </c>
      <c r="E13" s="208"/>
      <c r="F13" s="18"/>
      <c r="G13" s="18"/>
      <c r="H13" s="18"/>
      <c r="I13" s="18"/>
      <c r="J13" s="18"/>
    </row>
    <row r="14" spans="1:10" ht="13.5" customHeight="1" x14ac:dyDescent="0.25">
      <c r="A14" s="10"/>
      <c r="B14" s="71" t="s">
        <v>3</v>
      </c>
      <c r="C14" s="19">
        <f>(1/C12-1/C8)*C13</f>
        <v>0.11666666666666668</v>
      </c>
      <c r="D14" s="20" t="s">
        <v>9</v>
      </c>
      <c r="E14" s="207"/>
      <c r="F14" s="18"/>
      <c r="G14" s="18"/>
      <c r="H14" s="18"/>
      <c r="I14" s="18"/>
      <c r="J14" s="18"/>
    </row>
    <row r="15" spans="1:10" ht="13.5" customHeight="1" x14ac:dyDescent="0.25">
      <c r="A15" s="10"/>
      <c r="B15" s="16" t="s">
        <v>14</v>
      </c>
      <c r="C15" s="14">
        <f>ROUNDUP(C14,2)</f>
        <v>0.12</v>
      </c>
      <c r="D15" s="9" t="s">
        <v>9</v>
      </c>
      <c r="E15" s="207"/>
      <c r="F15" s="18"/>
      <c r="G15" s="18"/>
      <c r="H15" s="18"/>
      <c r="I15" s="18"/>
      <c r="J15" s="18"/>
    </row>
    <row r="16" spans="1:10" ht="13.5" customHeight="1" x14ac:dyDescent="0.25">
      <c r="A16" s="10"/>
      <c r="B16" s="16" t="s">
        <v>225</v>
      </c>
      <c r="C16" s="13">
        <v>0.12</v>
      </c>
      <c r="D16" s="9" t="s">
        <v>9</v>
      </c>
      <c r="E16" s="207"/>
      <c r="F16" s="18"/>
      <c r="G16" s="18"/>
      <c r="H16" s="18"/>
      <c r="I16" s="18"/>
      <c r="J16" s="18"/>
    </row>
    <row r="17" spans="1:45" ht="13.5" customHeight="1" x14ac:dyDescent="0.25">
      <c r="A17" s="10"/>
      <c r="B17" s="16" t="s">
        <v>178</v>
      </c>
      <c r="C17" s="14">
        <f>1/(C16/C13+1/C8)</f>
        <v>0.23463687150837995</v>
      </c>
      <c r="D17" s="9" t="s">
        <v>7</v>
      </c>
      <c r="E17" s="18"/>
      <c r="F17" s="28"/>
      <c r="G17" s="28"/>
      <c r="H17" s="28"/>
      <c r="I17" s="28"/>
      <c r="J17" s="28"/>
      <c r="K17" s="189"/>
      <c r="L17" s="189"/>
      <c r="M17" s="189"/>
      <c r="N17" s="189"/>
      <c r="O17" s="189"/>
      <c r="P17" s="189"/>
      <c r="Q17" s="189"/>
      <c r="R17" s="189"/>
      <c r="S17" s="189"/>
    </row>
    <row r="18" spans="1:45" ht="7.2" customHeight="1" x14ac:dyDescent="0.25">
      <c r="A18" s="10"/>
      <c r="B18" s="136"/>
      <c r="C18" s="199"/>
      <c r="D18" s="142"/>
      <c r="E18" s="18"/>
      <c r="F18" s="28"/>
      <c r="G18" s="28"/>
      <c r="H18" s="28"/>
      <c r="I18" s="28"/>
      <c r="J18" s="28"/>
      <c r="K18" s="189"/>
      <c r="L18" s="189"/>
      <c r="M18" s="189"/>
      <c r="N18" s="189"/>
      <c r="O18" s="189"/>
      <c r="P18" s="189"/>
      <c r="Q18" s="189"/>
      <c r="R18" s="189"/>
      <c r="S18" s="189"/>
    </row>
    <row r="19" spans="1:45" ht="13.5" customHeight="1" x14ac:dyDescent="0.25">
      <c r="A19" s="10"/>
      <c r="B19" s="21" t="s">
        <v>170</v>
      </c>
      <c r="C19" s="22"/>
      <c r="D19" s="23"/>
      <c r="E19" s="18"/>
      <c r="F19" s="28"/>
      <c r="G19" s="28"/>
      <c r="H19" s="28"/>
      <c r="I19" s="28"/>
      <c r="J19" s="28"/>
      <c r="K19" s="190"/>
      <c r="L19" s="28"/>
      <c r="M19" s="28"/>
      <c r="N19" s="189"/>
      <c r="O19" s="189"/>
      <c r="P19" s="189"/>
      <c r="Q19" s="189"/>
      <c r="R19" s="189"/>
      <c r="S19" s="189"/>
    </row>
    <row r="20" spans="1:45" ht="7.2" customHeight="1" x14ac:dyDescent="0.25">
      <c r="A20" s="10"/>
      <c r="B20" s="7"/>
      <c r="C20" s="25"/>
      <c r="D20" s="9"/>
      <c r="E20" s="18"/>
      <c r="F20" s="28"/>
      <c r="G20" s="28"/>
      <c r="H20" s="28"/>
      <c r="I20" s="28"/>
      <c r="J20" s="28"/>
      <c r="K20" s="191"/>
      <c r="L20" s="189"/>
      <c r="M20" s="189"/>
      <c r="N20" s="189"/>
      <c r="O20" s="189"/>
      <c r="P20" s="189"/>
      <c r="Q20" s="189"/>
      <c r="R20" s="189"/>
      <c r="S20" s="189"/>
    </row>
    <row r="21" spans="1:45" ht="13.5" customHeight="1" x14ac:dyDescent="0.25">
      <c r="A21" s="10"/>
      <c r="B21" s="10" t="s">
        <v>101</v>
      </c>
      <c r="C21" s="286">
        <f>C8*Randbedingungen!F28*Randbedingungen!F20</f>
        <v>106.295328</v>
      </c>
      <c r="D21" s="9" t="s">
        <v>15</v>
      </c>
      <c r="E21" s="18"/>
      <c r="F21" s="28"/>
      <c r="G21" s="137"/>
      <c r="H21" s="142"/>
      <c r="I21" s="28"/>
      <c r="J21" s="134"/>
      <c r="K21" s="28"/>
      <c r="L21" s="189"/>
      <c r="M21" s="137"/>
      <c r="N21" s="142"/>
      <c r="O21" s="159"/>
      <c r="P21" s="137"/>
      <c r="Q21" s="142"/>
      <c r="R21" s="189"/>
      <c r="S21" s="189"/>
    </row>
    <row r="22" spans="1:45" ht="13.5" customHeight="1" x14ac:dyDescent="0.25">
      <c r="A22" s="10"/>
      <c r="B22" s="10" t="s">
        <v>102</v>
      </c>
      <c r="C22" s="286">
        <f>IF(C16=0,C21,C17*Randbedingungen!F29*Randbedingungen!F20)</f>
        <v>16.844017877094977</v>
      </c>
      <c r="D22" s="9" t="s">
        <v>15</v>
      </c>
      <c r="E22" s="18"/>
      <c r="F22" s="28"/>
      <c r="G22" s="137"/>
      <c r="H22" s="142"/>
      <c r="I22" s="28"/>
      <c r="J22" s="136"/>
      <c r="K22" s="28"/>
      <c r="L22" s="189"/>
      <c r="M22" s="137"/>
      <c r="N22" s="142"/>
      <c r="O22" s="159"/>
      <c r="P22" s="137"/>
      <c r="Q22" s="142"/>
      <c r="R22" s="189"/>
      <c r="S22" s="189"/>
    </row>
    <row r="23" spans="1:45" ht="13.5" customHeight="1" x14ac:dyDescent="0.25">
      <c r="A23" s="10"/>
      <c r="B23" s="10" t="s">
        <v>4</v>
      </c>
      <c r="C23" s="286">
        <f>C21-C22</f>
        <v>89.451310122905028</v>
      </c>
      <c r="D23" s="9" t="s">
        <v>15</v>
      </c>
      <c r="E23" s="18"/>
      <c r="F23" s="28"/>
      <c r="G23" s="137"/>
      <c r="H23" s="142"/>
      <c r="I23" s="28"/>
      <c r="J23" s="136"/>
      <c r="K23" s="28"/>
      <c r="L23" s="189"/>
      <c r="M23" s="137"/>
      <c r="N23" s="142"/>
      <c r="O23" s="159"/>
      <c r="P23" s="137"/>
      <c r="Q23" s="142"/>
      <c r="R23" s="189"/>
      <c r="S23" s="189"/>
    </row>
    <row r="24" spans="1:45" ht="13.5" customHeight="1" x14ac:dyDescent="0.25">
      <c r="A24" s="10"/>
      <c r="B24" s="196" t="s">
        <v>96</v>
      </c>
      <c r="C24" s="44" t="str">
        <f>IF($C$17-$C$12&lt;=0,"Ja","Nein")</f>
        <v>Ja</v>
      </c>
      <c r="D24" s="9" t="s">
        <v>16</v>
      </c>
      <c r="E24" s="127"/>
      <c r="F24" s="28"/>
      <c r="G24" s="192"/>
      <c r="H24" s="142"/>
      <c r="I24" s="28"/>
      <c r="J24" s="136"/>
      <c r="K24" s="28"/>
      <c r="L24" s="138"/>
      <c r="M24" s="28"/>
      <c r="N24" s="28"/>
      <c r="O24" s="189"/>
      <c r="P24" s="189"/>
      <c r="Q24" s="189"/>
      <c r="R24" s="189"/>
      <c r="S24" s="189"/>
    </row>
    <row r="25" spans="1:45" ht="7.2" customHeight="1" x14ac:dyDescent="0.25">
      <c r="A25" s="10"/>
      <c r="B25" s="12"/>
      <c r="C25" s="8"/>
      <c r="D25" s="9"/>
      <c r="E25" s="18"/>
      <c r="F25" s="28"/>
      <c r="G25" s="161"/>
      <c r="H25" s="142"/>
      <c r="I25" s="28"/>
      <c r="J25" s="134"/>
      <c r="K25" s="28"/>
      <c r="L25" s="139"/>
      <c r="M25" s="28"/>
      <c r="N25" s="28"/>
      <c r="O25" s="189"/>
      <c r="P25" s="189"/>
      <c r="Q25" s="189"/>
      <c r="R25" s="189"/>
      <c r="S25" s="189"/>
    </row>
    <row r="26" spans="1:45" ht="13.5" customHeight="1" x14ac:dyDescent="0.25">
      <c r="A26" s="130"/>
      <c r="B26" s="21" t="s">
        <v>206</v>
      </c>
      <c r="C26" s="153"/>
      <c r="D26" s="154"/>
      <c r="E26" s="132"/>
      <c r="F26" s="28"/>
      <c r="G26" s="160"/>
      <c r="H26" s="193"/>
      <c r="I26" s="159"/>
      <c r="J26" s="194"/>
      <c r="K26" s="159"/>
      <c r="L26" s="160"/>
      <c r="M26" s="159"/>
      <c r="N26" s="159"/>
      <c r="O26" s="189"/>
      <c r="P26" s="189"/>
      <c r="Q26" s="189"/>
      <c r="R26" s="189"/>
      <c r="S26" s="189"/>
      <c r="T26" s="98"/>
      <c r="U26" s="98"/>
      <c r="V26" s="98"/>
      <c r="W26" s="98"/>
      <c r="X26" s="98"/>
      <c r="Y26" s="98"/>
      <c r="Z26" s="98"/>
      <c r="AA26" s="98"/>
      <c r="AB26" s="98"/>
      <c r="AC26" s="98"/>
      <c r="AD26" s="98"/>
      <c r="AE26" s="98"/>
      <c r="AF26" s="98"/>
      <c r="AG26" s="98"/>
      <c r="AH26" s="98"/>
      <c r="AI26" s="98"/>
      <c r="AJ26" s="98"/>
      <c r="AK26" s="98"/>
      <c r="AL26" s="98"/>
      <c r="AM26" s="98"/>
      <c r="AN26" s="98"/>
      <c r="AO26" s="98"/>
      <c r="AP26" s="98"/>
      <c r="AQ26" s="98"/>
      <c r="AR26" s="98"/>
      <c r="AS26" s="98"/>
    </row>
    <row r="27" spans="1:45" ht="7.2" customHeight="1" x14ac:dyDescent="0.25">
      <c r="A27" s="130"/>
      <c r="B27" s="130"/>
      <c r="C27" s="131"/>
      <c r="D27" s="157"/>
      <c r="E27" s="132"/>
      <c r="F27" s="28"/>
      <c r="G27" s="160"/>
      <c r="H27" s="193"/>
      <c r="I27" s="159"/>
      <c r="J27" s="194"/>
      <c r="K27" s="159"/>
      <c r="L27" s="160"/>
      <c r="M27" s="159"/>
      <c r="N27" s="159"/>
      <c r="O27" s="189"/>
      <c r="P27" s="189"/>
      <c r="Q27" s="189"/>
      <c r="R27" s="189"/>
      <c r="S27" s="189"/>
      <c r="T27" s="98"/>
      <c r="U27" s="98"/>
      <c r="V27" s="98"/>
      <c r="W27" s="98"/>
      <c r="X27" s="98"/>
      <c r="Y27" s="98"/>
      <c r="Z27" s="98"/>
      <c r="AA27" s="98"/>
      <c r="AB27" s="98"/>
      <c r="AC27" s="98"/>
      <c r="AD27" s="98"/>
      <c r="AE27" s="98"/>
      <c r="AF27" s="98"/>
      <c r="AG27" s="98"/>
      <c r="AH27" s="98"/>
      <c r="AI27" s="98"/>
      <c r="AJ27" s="98"/>
      <c r="AK27" s="98"/>
      <c r="AL27" s="98"/>
      <c r="AM27" s="98"/>
      <c r="AN27" s="98"/>
      <c r="AO27" s="98"/>
      <c r="AP27" s="98"/>
      <c r="AQ27" s="98"/>
      <c r="AR27" s="98"/>
      <c r="AS27" s="98"/>
    </row>
    <row r="28" spans="1:45" ht="13.5" customHeight="1" x14ac:dyDescent="0.25">
      <c r="A28" s="130"/>
      <c r="B28" s="26" t="s">
        <v>226</v>
      </c>
      <c r="C28" s="287">
        <v>0</v>
      </c>
      <c r="D28" s="195" t="s">
        <v>136</v>
      </c>
      <c r="E28" s="205"/>
      <c r="F28" s="203"/>
      <c r="G28" s="196"/>
      <c r="H28" s="160"/>
      <c r="I28" s="159"/>
      <c r="J28" s="194"/>
      <c r="K28" s="159"/>
      <c r="L28" s="160"/>
      <c r="M28" s="159"/>
      <c r="N28" s="159"/>
      <c r="O28" s="189"/>
      <c r="P28" s="189"/>
      <c r="Q28" s="189"/>
      <c r="R28" s="189"/>
      <c r="S28" s="189"/>
      <c r="T28" s="98"/>
      <c r="U28" s="98"/>
      <c r="V28" s="98"/>
      <c r="W28" s="98"/>
      <c r="X28" s="98"/>
      <c r="Y28" s="98"/>
      <c r="Z28" s="98"/>
      <c r="AA28" s="98"/>
      <c r="AB28" s="98"/>
      <c r="AC28" s="98"/>
      <c r="AD28" s="98"/>
      <c r="AE28" s="98"/>
      <c r="AF28" s="98"/>
      <c r="AG28" s="98"/>
      <c r="AH28" s="98"/>
      <c r="AI28" s="98"/>
      <c r="AJ28" s="98"/>
      <c r="AK28" s="98"/>
      <c r="AL28" s="98"/>
      <c r="AM28" s="98"/>
      <c r="AN28" s="98"/>
      <c r="AO28" s="98"/>
      <c r="AP28" s="98"/>
      <c r="AQ28" s="98"/>
      <c r="AR28" s="98"/>
      <c r="AS28" s="98"/>
    </row>
    <row r="29" spans="1:45" ht="13.5" customHeight="1" x14ac:dyDescent="0.25">
      <c r="A29" s="130"/>
      <c r="B29" s="10" t="s">
        <v>207</v>
      </c>
      <c r="C29" s="290">
        <f>C23*C28</f>
        <v>0</v>
      </c>
      <c r="D29" s="9" t="s">
        <v>99</v>
      </c>
      <c r="E29" s="132"/>
      <c r="F29" s="28"/>
      <c r="G29" s="137"/>
      <c r="H29" s="142"/>
      <c r="I29" s="28"/>
      <c r="J29" s="28"/>
      <c r="K29" s="189"/>
      <c r="L29" s="137"/>
      <c r="M29" s="142"/>
      <c r="N29" s="159"/>
      <c r="O29" s="28"/>
      <c r="P29" s="28"/>
      <c r="Q29" s="28"/>
      <c r="R29" s="28"/>
      <c r="S29" s="28"/>
      <c r="T29" s="18"/>
      <c r="U29" s="18"/>
      <c r="V29" s="18"/>
      <c r="W29" s="18"/>
      <c r="X29" s="18"/>
      <c r="Y29" s="18"/>
      <c r="Z29" s="18"/>
      <c r="AA29" s="18"/>
      <c r="AB29" s="18"/>
      <c r="AC29" s="18"/>
      <c r="AD29" s="18"/>
      <c r="AE29" s="18"/>
      <c r="AF29" s="98"/>
      <c r="AG29" s="98"/>
      <c r="AH29" s="98"/>
      <c r="AI29" s="98"/>
      <c r="AJ29" s="98"/>
      <c r="AK29" s="98"/>
      <c r="AL29" s="98"/>
      <c r="AM29" s="98"/>
      <c r="AN29" s="98"/>
      <c r="AO29" s="98"/>
      <c r="AP29" s="98"/>
      <c r="AQ29" s="98"/>
      <c r="AR29" s="98"/>
      <c r="AS29" s="98"/>
    </row>
    <row r="30" spans="1:45" x14ac:dyDescent="0.25">
      <c r="A30" s="130"/>
      <c r="B30" s="10"/>
      <c r="C30" s="10"/>
      <c r="D30" s="10"/>
      <c r="E30" s="132"/>
      <c r="F30" s="28"/>
      <c r="G30" s="189"/>
      <c r="H30" s="189"/>
      <c r="I30" s="28"/>
      <c r="J30" s="28"/>
      <c r="K30" s="189"/>
      <c r="L30" s="137"/>
      <c r="M30" s="142"/>
      <c r="N30" s="159"/>
      <c r="O30" s="28"/>
      <c r="P30" s="28"/>
      <c r="Q30" s="28"/>
      <c r="R30" s="28"/>
      <c r="S30" s="28"/>
      <c r="T30" s="18"/>
      <c r="U30" s="18"/>
      <c r="V30" s="18"/>
      <c r="W30" s="18"/>
      <c r="X30" s="18"/>
      <c r="Y30" s="18"/>
      <c r="Z30" s="18"/>
      <c r="AA30" s="18"/>
      <c r="AB30" s="18"/>
      <c r="AC30" s="18"/>
      <c r="AD30" s="18"/>
      <c r="AE30" s="18"/>
      <c r="AF30" s="98"/>
      <c r="AG30" s="98"/>
      <c r="AH30" s="98"/>
      <c r="AI30" s="98"/>
      <c r="AJ30" s="98"/>
      <c r="AK30" s="98"/>
      <c r="AL30" s="98"/>
      <c r="AM30" s="98"/>
      <c r="AN30" s="98"/>
      <c r="AO30" s="98"/>
      <c r="AP30" s="98"/>
      <c r="AQ30" s="98"/>
      <c r="AR30" s="98"/>
      <c r="AS30" s="98"/>
    </row>
    <row r="31" spans="1:45" x14ac:dyDescent="0.25">
      <c r="A31" s="10"/>
      <c r="B31" s="10"/>
      <c r="C31" s="8"/>
      <c r="D31" s="9"/>
      <c r="E31" s="98"/>
      <c r="F31" s="197"/>
      <c r="G31" s="28"/>
      <c r="H31" s="28"/>
      <c r="I31" s="28"/>
      <c r="J31" s="28"/>
      <c r="K31" s="28"/>
      <c r="L31" s="28"/>
      <c r="M31" s="28"/>
      <c r="N31" s="28"/>
      <c r="O31" s="28"/>
      <c r="P31" s="28"/>
      <c r="Q31" s="28"/>
      <c r="R31" s="28"/>
      <c r="S31" s="28"/>
      <c r="T31" s="18"/>
      <c r="U31" s="18"/>
      <c r="V31" s="18"/>
      <c r="W31" s="18"/>
      <c r="X31" s="18"/>
      <c r="Y31" s="18"/>
      <c r="Z31" s="18"/>
      <c r="AA31" s="18"/>
      <c r="AB31" s="18"/>
      <c r="AC31" s="18"/>
      <c r="AD31" s="18"/>
      <c r="AE31" s="18"/>
      <c r="AF31" s="98"/>
      <c r="AG31" s="98"/>
      <c r="AH31" s="98"/>
      <c r="AI31" s="98"/>
      <c r="AJ31" s="98"/>
      <c r="AK31" s="98"/>
      <c r="AL31" s="98"/>
      <c r="AM31" s="98"/>
      <c r="AN31" s="98"/>
      <c r="AO31" s="98"/>
      <c r="AP31" s="98"/>
      <c r="AQ31" s="98"/>
      <c r="AR31" s="98"/>
      <c r="AS31" s="98"/>
    </row>
    <row r="32" spans="1:45" ht="15" x14ac:dyDescent="0.25">
      <c r="A32" s="10"/>
      <c r="B32" s="152"/>
      <c r="C32" s="10"/>
      <c r="D32" s="10"/>
      <c r="E32" s="98"/>
      <c r="F32" s="72"/>
      <c r="G32" s="99"/>
      <c r="H32" s="99"/>
      <c r="I32" s="99"/>
      <c r="J32" s="99"/>
      <c r="K32" s="99"/>
      <c r="L32" s="99"/>
      <c r="M32" s="99"/>
      <c r="N32" s="99"/>
      <c r="O32" s="99"/>
      <c r="P32" s="99"/>
      <c r="Q32" s="99"/>
      <c r="R32" s="99"/>
      <c r="S32" s="99"/>
      <c r="T32" s="99"/>
      <c r="U32" s="99"/>
      <c r="V32" s="99"/>
      <c r="W32" s="99"/>
      <c r="X32" s="99"/>
      <c r="Y32" s="99"/>
      <c r="Z32" s="99"/>
      <c r="AA32" s="99"/>
      <c r="AB32" s="99"/>
      <c r="AC32" s="99"/>
      <c r="AD32" s="99"/>
      <c r="AE32" s="99"/>
      <c r="AF32" s="98"/>
      <c r="AG32" s="98"/>
      <c r="AH32" s="98"/>
      <c r="AI32" s="98"/>
      <c r="AJ32" s="98"/>
      <c r="AK32" s="98"/>
      <c r="AL32" s="98"/>
      <c r="AM32" s="98"/>
      <c r="AN32" s="98"/>
      <c r="AO32" s="98"/>
      <c r="AP32" s="98"/>
      <c r="AQ32" s="98"/>
      <c r="AR32" s="98"/>
      <c r="AS32" s="98"/>
    </row>
    <row r="33" spans="1:45" ht="15" x14ac:dyDescent="0.25">
      <c r="A33" s="10"/>
      <c r="B33" s="152"/>
      <c r="C33" s="46"/>
      <c r="D33" s="47"/>
      <c r="E33" s="98"/>
      <c r="F33" s="18"/>
      <c r="G33" s="18"/>
      <c r="H33" s="18"/>
      <c r="I33" s="18"/>
      <c r="J33" s="18"/>
      <c r="K33" s="98"/>
      <c r="L33" s="98"/>
      <c r="M33" s="98"/>
      <c r="N33" s="98"/>
      <c r="O33" s="98"/>
      <c r="P33" s="98"/>
      <c r="Q33" s="98"/>
      <c r="R33" s="98"/>
      <c r="S33" s="98"/>
      <c r="T33" s="98"/>
      <c r="U33" s="98"/>
      <c r="V33" s="98"/>
      <c r="W33" s="98"/>
      <c r="X33" s="98"/>
      <c r="Y33" s="98"/>
      <c r="Z33" s="98"/>
      <c r="AA33" s="98"/>
      <c r="AB33" s="98"/>
      <c r="AC33" s="98"/>
      <c r="AD33" s="98"/>
      <c r="AE33" s="98"/>
      <c r="AF33" s="98"/>
      <c r="AG33" s="98"/>
      <c r="AH33" s="98"/>
      <c r="AI33" s="98"/>
      <c r="AJ33" s="98"/>
      <c r="AK33" s="98"/>
      <c r="AL33" s="98"/>
      <c r="AM33" s="98"/>
      <c r="AN33" s="98"/>
      <c r="AO33" s="98"/>
      <c r="AP33" s="98"/>
      <c r="AQ33" s="98"/>
      <c r="AR33" s="98"/>
      <c r="AS33" s="98"/>
    </row>
    <row r="34" spans="1:45" ht="15" x14ac:dyDescent="0.25">
      <c r="A34" s="10"/>
      <c r="B34" s="152"/>
      <c r="C34" s="46"/>
      <c r="D34" s="47"/>
      <c r="E34" s="98"/>
      <c r="F34" s="72"/>
      <c r="G34" s="99"/>
      <c r="H34" s="99"/>
      <c r="I34" s="99"/>
      <c r="J34" s="99"/>
      <c r="K34" s="99"/>
      <c r="L34" s="99"/>
      <c r="M34" s="99"/>
      <c r="N34" s="99"/>
      <c r="O34" s="99"/>
      <c r="P34" s="99"/>
      <c r="Q34" s="99"/>
      <c r="R34" s="99"/>
      <c r="S34" s="99"/>
      <c r="T34" s="99"/>
      <c r="U34" s="99"/>
      <c r="V34" s="99"/>
      <c r="W34" s="99"/>
      <c r="X34" s="99"/>
      <c r="Y34" s="99"/>
      <c r="Z34" s="99"/>
      <c r="AA34" s="99"/>
      <c r="AB34" s="99"/>
      <c r="AC34" s="99"/>
      <c r="AD34" s="99"/>
      <c r="AE34" s="99"/>
      <c r="AF34" s="98"/>
      <c r="AG34" s="98"/>
      <c r="AH34" s="98"/>
      <c r="AI34" s="98"/>
      <c r="AJ34" s="98"/>
      <c r="AK34" s="98"/>
      <c r="AL34" s="98"/>
      <c r="AM34" s="98"/>
      <c r="AN34" s="98"/>
      <c r="AO34" s="98"/>
      <c r="AP34" s="98"/>
      <c r="AQ34" s="98"/>
      <c r="AR34" s="98"/>
      <c r="AS34" s="98"/>
    </row>
    <row r="35" spans="1:45" x14ac:dyDescent="0.25">
      <c r="A35" s="10"/>
      <c r="B35" s="49"/>
      <c r="C35" s="50"/>
      <c r="D35" s="47"/>
      <c r="E35" s="98"/>
      <c r="F35" s="18"/>
      <c r="G35" s="18"/>
      <c r="H35" s="18"/>
      <c r="I35" s="18"/>
      <c r="J35" s="18"/>
      <c r="K35" s="98"/>
      <c r="L35" s="98"/>
      <c r="M35" s="98"/>
      <c r="N35" s="98"/>
      <c r="O35" s="98"/>
      <c r="P35" s="98"/>
      <c r="Q35" s="98"/>
      <c r="R35" s="98"/>
      <c r="S35" s="98"/>
      <c r="T35" s="98"/>
      <c r="U35" s="98"/>
      <c r="V35" s="98"/>
      <c r="W35" s="98"/>
      <c r="X35" s="98"/>
      <c r="Y35" s="98"/>
      <c r="Z35" s="98"/>
      <c r="AA35" s="98"/>
      <c r="AB35" s="98"/>
      <c r="AC35" s="98"/>
      <c r="AD35" s="98"/>
      <c r="AE35" s="98"/>
      <c r="AF35" s="98"/>
      <c r="AG35" s="98"/>
      <c r="AH35" s="98"/>
      <c r="AI35" s="98"/>
      <c r="AJ35" s="98"/>
      <c r="AK35" s="98"/>
      <c r="AL35" s="98"/>
      <c r="AM35" s="98"/>
      <c r="AN35" s="98"/>
      <c r="AO35" s="98"/>
      <c r="AP35" s="98"/>
      <c r="AQ35" s="98"/>
      <c r="AR35" s="98"/>
      <c r="AS35" s="98"/>
    </row>
    <row r="36" spans="1:45" x14ac:dyDescent="0.25">
      <c r="A36" s="10"/>
      <c r="B36" s="12"/>
      <c r="C36" s="46"/>
      <c r="D36" s="47"/>
      <c r="E36" s="98"/>
      <c r="F36" s="18"/>
      <c r="G36" s="18"/>
      <c r="H36" s="18"/>
      <c r="I36" s="18"/>
      <c r="J36" s="18"/>
      <c r="K36" s="98"/>
      <c r="L36" s="98"/>
      <c r="M36" s="98"/>
      <c r="N36" s="98"/>
      <c r="O36" s="98"/>
      <c r="P36" s="98"/>
      <c r="Q36" s="98"/>
      <c r="R36" s="98"/>
      <c r="S36" s="98"/>
      <c r="T36" s="98"/>
      <c r="U36" s="98"/>
      <c r="V36" s="98"/>
      <c r="W36" s="98"/>
      <c r="X36" s="98"/>
      <c r="Y36" s="98"/>
      <c r="Z36" s="98"/>
      <c r="AA36" s="98"/>
      <c r="AB36" s="98"/>
      <c r="AC36" s="98"/>
      <c r="AD36" s="98"/>
      <c r="AE36" s="98"/>
      <c r="AF36" s="98"/>
      <c r="AG36" s="98"/>
      <c r="AH36" s="98"/>
      <c r="AI36" s="98"/>
      <c r="AJ36" s="98"/>
      <c r="AK36" s="98"/>
      <c r="AL36" s="98"/>
      <c r="AM36" s="98"/>
      <c r="AN36" s="98"/>
      <c r="AO36" s="98"/>
      <c r="AP36" s="98"/>
      <c r="AQ36" s="98"/>
      <c r="AR36" s="98"/>
      <c r="AS36" s="98"/>
    </row>
    <row r="37" spans="1:45" x14ac:dyDescent="0.25">
      <c r="A37" s="10"/>
      <c r="B37" s="12"/>
      <c r="C37" s="46"/>
      <c r="D37" s="47"/>
      <c r="E37" s="98"/>
      <c r="F37" s="18"/>
      <c r="G37" s="18"/>
      <c r="H37" s="99"/>
      <c r="I37" s="18"/>
      <c r="J37" s="18"/>
      <c r="K37" s="98"/>
      <c r="L37" s="98"/>
      <c r="M37" s="98"/>
      <c r="N37" s="98"/>
      <c r="O37" s="98"/>
      <c r="P37" s="98"/>
      <c r="Q37" s="98"/>
      <c r="R37" s="98"/>
      <c r="S37" s="98"/>
      <c r="T37" s="98"/>
      <c r="U37" s="98"/>
      <c r="V37" s="98"/>
      <c r="W37" s="98"/>
      <c r="X37" s="98"/>
      <c r="Y37" s="98"/>
      <c r="Z37" s="98"/>
      <c r="AA37" s="98"/>
      <c r="AB37" s="98"/>
      <c r="AC37" s="98"/>
      <c r="AD37" s="98"/>
      <c r="AE37" s="98"/>
      <c r="AF37" s="98"/>
      <c r="AG37" s="98"/>
      <c r="AH37" s="98"/>
      <c r="AI37" s="98"/>
      <c r="AJ37" s="98"/>
      <c r="AK37" s="98"/>
      <c r="AL37" s="98"/>
      <c r="AM37" s="98"/>
      <c r="AN37" s="98"/>
      <c r="AO37" s="98"/>
      <c r="AP37" s="98"/>
      <c r="AQ37" s="98"/>
      <c r="AR37" s="98"/>
      <c r="AS37" s="98"/>
    </row>
    <row r="38" spans="1:45" x14ac:dyDescent="0.25">
      <c r="A38" s="10"/>
      <c r="B38" s="12"/>
      <c r="C38" s="46"/>
      <c r="D38" s="47"/>
      <c r="E38" s="98"/>
      <c r="F38" s="18"/>
      <c r="G38" s="18"/>
      <c r="H38" s="18"/>
      <c r="I38" s="18"/>
      <c r="J38" s="18"/>
      <c r="K38" s="98"/>
      <c r="L38" s="98"/>
      <c r="M38" s="98"/>
      <c r="N38" s="98"/>
      <c r="O38" s="98"/>
      <c r="P38" s="98"/>
      <c r="Q38" s="98"/>
      <c r="R38" s="98"/>
      <c r="S38" s="98"/>
      <c r="T38" s="98"/>
      <c r="U38" s="98"/>
      <c r="V38" s="98"/>
      <c r="W38" s="98"/>
      <c r="X38" s="98"/>
      <c r="Y38" s="98"/>
      <c r="Z38" s="98"/>
      <c r="AA38" s="98"/>
      <c r="AB38" s="98"/>
      <c r="AC38" s="98"/>
      <c r="AD38" s="98"/>
      <c r="AE38" s="98"/>
      <c r="AF38" s="98"/>
      <c r="AG38" s="98"/>
      <c r="AH38" s="98"/>
      <c r="AI38" s="98"/>
      <c r="AJ38" s="98"/>
      <c r="AK38" s="98"/>
      <c r="AL38" s="98"/>
      <c r="AM38" s="98"/>
      <c r="AN38" s="98"/>
      <c r="AO38" s="98"/>
      <c r="AP38" s="98"/>
      <c r="AQ38" s="98"/>
      <c r="AR38" s="98"/>
      <c r="AS38" s="98"/>
    </row>
    <row r="39" spans="1:45" x14ac:dyDescent="0.25">
      <c r="A39" s="10"/>
      <c r="B39" s="12"/>
      <c r="C39" s="46"/>
      <c r="D39" s="47"/>
      <c r="E39" s="18"/>
      <c r="F39" s="18"/>
      <c r="G39" s="18"/>
      <c r="H39" s="18"/>
      <c r="I39" s="18"/>
      <c r="J39" s="98"/>
      <c r="K39" s="98"/>
      <c r="L39" s="98"/>
      <c r="M39" s="98"/>
      <c r="N39" s="98"/>
      <c r="O39" s="98"/>
      <c r="P39" s="98"/>
      <c r="Q39" s="98"/>
      <c r="R39" s="98"/>
      <c r="S39" s="98"/>
      <c r="T39" s="98"/>
      <c r="U39" s="98"/>
      <c r="V39" s="98"/>
      <c r="W39" s="98"/>
      <c r="X39" s="98"/>
      <c r="Y39" s="98"/>
      <c r="Z39" s="98"/>
      <c r="AA39" s="98"/>
      <c r="AB39" s="98"/>
      <c r="AC39" s="98"/>
      <c r="AD39" s="98"/>
      <c r="AE39" s="98"/>
      <c r="AF39" s="98"/>
      <c r="AG39" s="98"/>
      <c r="AH39" s="98"/>
      <c r="AI39" s="98"/>
      <c r="AJ39" s="98"/>
      <c r="AK39" s="98"/>
      <c r="AL39" s="98"/>
      <c r="AM39" s="98"/>
      <c r="AN39" s="98"/>
      <c r="AO39" s="98"/>
      <c r="AP39" s="98"/>
      <c r="AQ39" s="98"/>
      <c r="AR39" s="98"/>
      <c r="AS39" s="98"/>
    </row>
    <row r="40" spans="1:45" x14ac:dyDescent="0.25">
      <c r="A40" s="10"/>
      <c r="B40" s="10"/>
      <c r="C40" s="8"/>
      <c r="D40" s="9"/>
      <c r="E40" s="10"/>
      <c r="F40" s="10"/>
      <c r="G40" s="10"/>
      <c r="H40" s="10"/>
      <c r="I40" s="10"/>
    </row>
    <row r="41" spans="1:45" x14ac:dyDescent="0.25">
      <c r="A41" s="10"/>
      <c r="B41" s="10"/>
      <c r="C41" s="8"/>
      <c r="D41" s="9"/>
      <c r="E41" s="10"/>
      <c r="F41" s="10"/>
      <c r="G41" s="10"/>
      <c r="H41" s="10"/>
      <c r="I41" s="10"/>
    </row>
  </sheetData>
  <sheetProtection algorithmName="SHA-512" hashValue="addxhB976keWefe2b4sXaawB22GfrvwBnHCVwL5ZvF06yHI4dgtAJuCsTx3cEZE079gIpfDFZmJLpf6Ss2ymtg==" saltValue="8t73YyVKDpp62AE5b/WbKQ==" spinCount="100000" sheet="1" selectLockedCells="1"/>
  <customSheetViews>
    <customSheetView guid="{9D84F4CB-A17A-46E3-B9A5-A9FF93BD3E99}" showGridLines="0" topLeftCell="A39">
      <selection activeCell="B37" sqref="B37"/>
      <pageMargins left="0.23622047244094491" right="0.23622047244094491" top="0.74803149606299213" bottom="0.74803149606299213" header="0.31496062992125984" footer="0.31496062992125984"/>
      <pageSetup paperSize="9" orientation="landscape" r:id="rId1"/>
      <headerFooter>
        <oddFooter xml:space="preserve">&amp;L&amp;"-,Fett"          &amp;T&amp;C&amp;D&amp;RSeite &amp;P      </oddFooter>
      </headerFooter>
    </customSheetView>
  </customSheetViews>
  <conditionalFormatting sqref="C16">
    <cfRule type="cellIs" dxfId="18" priority="19" operator="lessThan">
      <formula>+$C$15</formula>
    </cfRule>
  </conditionalFormatting>
  <conditionalFormatting sqref="C24">
    <cfRule type="cellIs" dxfId="17" priority="2" operator="equal">
      <formula>"Ja"</formula>
    </cfRule>
  </conditionalFormatting>
  <conditionalFormatting sqref="G24">
    <cfRule type="cellIs" dxfId="16" priority="1" operator="equal">
      <formula>"Ja"</formula>
    </cfRule>
  </conditionalFormatting>
  <dataValidations disablePrompts="1" count="1">
    <dataValidation type="list" allowBlank="1" showInputMessage="1" showErrorMessage="1" sqref="C18">
      <formula1>"Kostenfunktion, individuell"</formula1>
    </dataValidation>
  </dataValidations>
  <pageMargins left="0.23622047244094491" right="0.23622047244094491" top="0.74803149606299213" bottom="0.74803149606299213" header="0.31496062992125984" footer="0.31496062992125984"/>
  <pageSetup paperSize="9" orientation="landscape" r:id="rId2"/>
  <headerFooter>
    <oddFooter xml:space="preserve">&amp;L&amp;"-,Fett"          &amp;T&amp;C&amp;D&amp;RSeite &amp;P      </oddFooter>
  </headerFooter>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4">
    <tabColor theme="3" tint="0.79998168889431442"/>
  </sheetPr>
  <dimension ref="A1:AR59"/>
  <sheetViews>
    <sheetView showGridLines="0" zoomScaleNormal="100" workbookViewId="0">
      <selection activeCell="C28" sqref="C28"/>
    </sheetView>
  </sheetViews>
  <sheetFormatPr baseColWidth="10" defaultColWidth="11.44140625" defaultRowHeight="13.2" x14ac:dyDescent="0.25"/>
  <cols>
    <col min="1" max="1" width="2.6640625" style="4" customWidth="1"/>
    <col min="2" max="2" width="41.6640625" style="4" customWidth="1"/>
    <col min="3" max="3" width="13.33203125" style="5" customWidth="1"/>
    <col min="4" max="4" width="80.6640625" style="6" customWidth="1"/>
    <col min="5" max="5" width="37.33203125" style="4" customWidth="1"/>
    <col min="6" max="11" width="13.33203125" style="4" customWidth="1"/>
    <col min="12" max="16384" width="11.44140625" style="4"/>
  </cols>
  <sheetData>
    <row r="1" spans="1:9" s="10" customFormat="1" ht="7.2" customHeight="1" x14ac:dyDescent="0.25">
      <c r="C1" s="8"/>
      <c r="D1" s="9"/>
    </row>
    <row r="2" spans="1:9" s="10" customFormat="1" ht="16.2" customHeight="1" x14ac:dyDescent="0.4">
      <c r="B2" s="234" t="s">
        <v>191</v>
      </c>
      <c r="C2" s="8"/>
      <c r="D2" s="9"/>
    </row>
    <row r="3" spans="1:9" s="148" customFormat="1" ht="16.2" customHeight="1" x14ac:dyDescent="0.3">
      <c r="B3" s="217" t="s">
        <v>160</v>
      </c>
      <c r="C3" s="170"/>
      <c r="D3" s="171"/>
    </row>
    <row r="4" spans="1:9" ht="25.2" customHeight="1" x14ac:dyDescent="0.25">
      <c r="A4" s="10"/>
      <c r="B4" s="148" t="s">
        <v>222</v>
      </c>
      <c r="C4" s="8"/>
      <c r="D4" s="9"/>
      <c r="E4" s="18"/>
      <c r="F4" s="18"/>
      <c r="G4" s="18"/>
      <c r="H4" s="18"/>
      <c r="I4" s="18"/>
    </row>
    <row r="5" spans="1:9" s="10" customFormat="1" ht="7.2" customHeight="1" x14ac:dyDescent="0.25">
      <c r="C5" s="8"/>
      <c r="D5" s="9"/>
    </row>
    <row r="6" spans="1:9" s="10" customFormat="1" ht="13.5" customHeight="1" x14ac:dyDescent="0.25">
      <c r="B6" s="21" t="s">
        <v>171</v>
      </c>
      <c r="C6" s="22"/>
      <c r="D6" s="23"/>
      <c r="E6" s="54"/>
    </row>
    <row r="7" spans="1:9" s="10" customFormat="1" ht="7.2" customHeight="1" x14ac:dyDescent="0.3">
      <c r="C7" s="8"/>
      <c r="D7" s="9"/>
      <c r="E7" s="292"/>
    </row>
    <row r="8" spans="1:9" s="10" customFormat="1" ht="13.5" customHeight="1" x14ac:dyDescent="0.25">
      <c r="B8" s="10" t="s">
        <v>227</v>
      </c>
      <c r="C8" s="13">
        <v>1</v>
      </c>
      <c r="D8" s="9" t="s">
        <v>7</v>
      </c>
      <c r="E8" s="54"/>
    </row>
    <row r="9" spans="1:9" s="10" customFormat="1" ht="7.2" customHeight="1" x14ac:dyDescent="0.25">
      <c r="C9" s="239"/>
      <c r="D9" s="9"/>
    </row>
    <row r="10" spans="1:9" s="10" customFormat="1" ht="13.5" customHeight="1" x14ac:dyDescent="0.25">
      <c r="B10" s="21" t="s">
        <v>147</v>
      </c>
      <c r="C10" s="22"/>
      <c r="D10" s="23"/>
    </row>
    <row r="11" spans="1:9" s="10" customFormat="1" ht="7.2" customHeight="1" x14ac:dyDescent="0.3">
      <c r="B11" s="16"/>
      <c r="C11" s="69"/>
      <c r="D11" s="9"/>
    </row>
    <row r="12" spans="1:9" s="10" customFormat="1" ht="13.5" customHeight="1" x14ac:dyDescent="0.25">
      <c r="B12" s="16" t="s">
        <v>169</v>
      </c>
      <c r="C12" s="14">
        <v>0.24</v>
      </c>
      <c r="D12" s="9" t="s">
        <v>7</v>
      </c>
    </row>
    <row r="13" spans="1:9" s="10" customFormat="1" ht="13.5" customHeight="1" x14ac:dyDescent="0.25">
      <c r="B13" s="16" t="s">
        <v>224</v>
      </c>
      <c r="C13" s="15">
        <v>3.5000000000000003E-2</v>
      </c>
      <c r="D13" s="9" t="s">
        <v>8</v>
      </c>
      <c r="E13" s="177"/>
      <c r="F13" s="17"/>
    </row>
    <row r="14" spans="1:9" s="10" customFormat="1" ht="13.5" customHeight="1" x14ac:dyDescent="0.25">
      <c r="B14" s="18" t="s">
        <v>3</v>
      </c>
      <c r="C14" s="19">
        <f>(1/C12-1/C8)*C13</f>
        <v>0.11083333333333335</v>
      </c>
      <c r="D14" s="20" t="s">
        <v>9</v>
      </c>
      <c r="E14" s="177"/>
    </row>
    <row r="15" spans="1:9" s="10" customFormat="1" ht="13.5" customHeight="1" x14ac:dyDescent="0.25">
      <c r="B15" s="10" t="s">
        <v>14</v>
      </c>
      <c r="C15" s="14">
        <f>ROUNDUP(C14,2)</f>
        <v>0.12</v>
      </c>
      <c r="D15" s="9" t="s">
        <v>9</v>
      </c>
      <c r="E15" s="177"/>
    </row>
    <row r="16" spans="1:9" s="10" customFormat="1" ht="13.5" customHeight="1" x14ac:dyDescent="0.25">
      <c r="B16" s="10" t="s">
        <v>225</v>
      </c>
      <c r="C16" s="13">
        <v>0.12</v>
      </c>
      <c r="D16" s="9" t="s">
        <v>9</v>
      </c>
    </row>
    <row r="17" spans="1:44" s="10" customFormat="1" ht="13.5" customHeight="1" x14ac:dyDescent="0.25">
      <c r="B17" s="16" t="s">
        <v>179</v>
      </c>
      <c r="C17" s="14">
        <f>1/(C16/C13+1/C8)</f>
        <v>0.22580645161290325</v>
      </c>
      <c r="D17" s="9" t="s">
        <v>7</v>
      </c>
    </row>
    <row r="18" spans="1:44" s="10" customFormat="1" ht="7.2" customHeight="1" x14ac:dyDescent="0.25">
      <c r="B18" s="143"/>
      <c r="C18" s="147"/>
      <c r="D18" s="196"/>
    </row>
    <row r="19" spans="1:44" s="54" customFormat="1" ht="13.5" customHeight="1" x14ac:dyDescent="0.25">
      <c r="B19" s="21" t="s">
        <v>175</v>
      </c>
      <c r="C19" s="22"/>
      <c r="D19" s="23"/>
    </row>
    <row r="20" spans="1:44" s="10" customFormat="1" ht="7.2" customHeight="1" x14ac:dyDescent="0.25">
      <c r="B20" s="7"/>
      <c r="C20" s="25"/>
      <c r="D20" s="9"/>
    </row>
    <row r="21" spans="1:44" s="10" customFormat="1" ht="13.5" customHeight="1" x14ac:dyDescent="0.25">
      <c r="B21" s="10" t="s">
        <v>101</v>
      </c>
      <c r="C21" s="286">
        <f>C8*Randbedingungen!F28*Randbedingungen!F20</f>
        <v>88.579440000000005</v>
      </c>
      <c r="D21" s="9" t="s">
        <v>15</v>
      </c>
    </row>
    <row r="22" spans="1:44" s="10" customFormat="1" ht="13.5" customHeight="1" x14ac:dyDescent="0.25">
      <c r="B22" s="10" t="s">
        <v>102</v>
      </c>
      <c r="C22" s="286">
        <f>IF(C16=0,C21,C17*Randbedingungen!F29*Randbedingungen!F20)</f>
        <v>16.210103225806453</v>
      </c>
      <c r="D22" s="9" t="s">
        <v>15</v>
      </c>
      <c r="H22" s="27" t="s">
        <v>5</v>
      </c>
      <c r="I22" s="27" t="s">
        <v>6</v>
      </c>
    </row>
    <row r="23" spans="1:44" s="10" customFormat="1" ht="13.5" customHeight="1" x14ac:dyDescent="0.25">
      <c r="B23" s="10" t="s">
        <v>4</v>
      </c>
      <c r="C23" s="286">
        <f>C21-C22</f>
        <v>72.369336774193556</v>
      </c>
      <c r="D23" s="9" t="s">
        <v>15</v>
      </c>
      <c r="H23" s="27" t="s">
        <v>5</v>
      </c>
      <c r="I23" s="27" t="s">
        <v>6</v>
      </c>
    </row>
    <row r="24" spans="1:44" s="10" customFormat="1" ht="13.5" customHeight="1" x14ac:dyDescent="0.25">
      <c r="B24" s="196" t="s">
        <v>96</v>
      </c>
      <c r="C24" s="44" t="str">
        <f>IF($C$17-$C$12&lt;=0,"Ja","Nein")</f>
        <v>Ja</v>
      </c>
      <c r="D24" s="9" t="s">
        <v>16</v>
      </c>
      <c r="E24" s="12"/>
    </row>
    <row r="25" spans="1:44" s="10" customFormat="1" ht="7.2" customHeight="1" x14ac:dyDescent="0.25">
      <c r="B25" s="12"/>
      <c r="C25" s="8"/>
      <c r="D25" s="9"/>
    </row>
    <row r="26" spans="1:44" ht="13.5" customHeight="1" x14ac:dyDescent="0.25">
      <c r="A26" s="130"/>
      <c r="B26" s="21" t="s">
        <v>206</v>
      </c>
      <c r="C26" s="153"/>
      <c r="D26" s="154"/>
      <c r="E26" s="132"/>
      <c r="F26" s="18"/>
      <c r="G26" s="18"/>
      <c r="H26" s="18"/>
      <c r="I26" s="18"/>
      <c r="J26" s="98"/>
      <c r="K26" s="98"/>
      <c r="L26" s="98"/>
      <c r="M26" s="98"/>
      <c r="N26" s="98"/>
      <c r="O26" s="98"/>
      <c r="P26" s="98"/>
      <c r="Q26" s="98"/>
      <c r="R26" s="98"/>
      <c r="S26" s="98"/>
      <c r="T26" s="98"/>
      <c r="U26" s="98"/>
      <c r="V26" s="98"/>
      <c r="W26" s="98"/>
      <c r="X26" s="98"/>
      <c r="Y26" s="98"/>
      <c r="Z26" s="98"/>
      <c r="AA26" s="98"/>
      <c r="AB26" s="98"/>
      <c r="AC26" s="98"/>
      <c r="AD26" s="98"/>
      <c r="AE26" s="98"/>
      <c r="AF26" s="98"/>
      <c r="AG26" s="98"/>
      <c r="AH26" s="98"/>
      <c r="AI26" s="98"/>
      <c r="AJ26" s="98"/>
      <c r="AK26" s="98"/>
      <c r="AL26" s="98"/>
      <c r="AM26" s="98"/>
      <c r="AN26" s="98"/>
      <c r="AO26" s="98"/>
      <c r="AP26" s="98"/>
      <c r="AQ26" s="98"/>
      <c r="AR26" s="98"/>
    </row>
    <row r="27" spans="1:44" ht="7.2" customHeight="1" x14ac:dyDescent="0.25">
      <c r="A27" s="130"/>
      <c r="B27" s="130"/>
      <c r="C27" s="131"/>
      <c r="D27" s="157"/>
      <c r="E27" s="132"/>
      <c r="F27" s="18"/>
      <c r="G27" s="18"/>
      <c r="H27" s="18"/>
      <c r="I27" s="18"/>
      <c r="J27" s="98"/>
      <c r="K27" s="98"/>
      <c r="L27" s="98"/>
      <c r="M27" s="98"/>
      <c r="N27" s="98"/>
      <c r="O27" s="98"/>
      <c r="P27" s="98"/>
      <c r="Q27" s="98"/>
      <c r="R27" s="98"/>
      <c r="S27" s="98"/>
      <c r="T27" s="98"/>
      <c r="U27" s="98"/>
      <c r="V27" s="98"/>
      <c r="W27" s="98"/>
      <c r="X27" s="98"/>
      <c r="Y27" s="98"/>
      <c r="Z27" s="98"/>
      <c r="AA27" s="98"/>
      <c r="AB27" s="98"/>
      <c r="AC27" s="98"/>
      <c r="AD27" s="98"/>
      <c r="AE27" s="98"/>
      <c r="AF27" s="98"/>
      <c r="AG27" s="98"/>
      <c r="AH27" s="98"/>
      <c r="AI27" s="98"/>
      <c r="AJ27" s="98"/>
      <c r="AK27" s="98"/>
      <c r="AL27" s="98"/>
      <c r="AM27" s="98"/>
      <c r="AN27" s="98"/>
      <c r="AO27" s="98"/>
      <c r="AP27" s="98"/>
      <c r="AQ27" s="98"/>
      <c r="AR27" s="98"/>
    </row>
    <row r="28" spans="1:44" ht="13.5" customHeight="1" x14ac:dyDescent="0.25">
      <c r="A28" s="130"/>
      <c r="B28" s="26" t="s">
        <v>228</v>
      </c>
      <c r="C28" s="287">
        <v>0</v>
      </c>
      <c r="D28" s="195" t="s">
        <v>136</v>
      </c>
      <c r="E28" s="132"/>
      <c r="F28" s="18"/>
      <c r="G28" s="18"/>
      <c r="H28" s="18"/>
      <c r="I28" s="18"/>
      <c r="J28" s="98"/>
      <c r="K28" s="98"/>
      <c r="L28" s="98"/>
      <c r="M28" s="98"/>
      <c r="N28" s="98"/>
      <c r="O28" s="98"/>
      <c r="P28" s="98"/>
      <c r="Q28" s="98"/>
      <c r="R28" s="98"/>
      <c r="S28" s="98"/>
      <c r="T28" s="98"/>
      <c r="U28" s="98"/>
      <c r="V28" s="98"/>
      <c r="W28" s="98"/>
      <c r="X28" s="98"/>
      <c r="Y28" s="98"/>
      <c r="Z28" s="98"/>
      <c r="AA28" s="98"/>
      <c r="AB28" s="98"/>
      <c r="AC28" s="98"/>
      <c r="AD28" s="98"/>
      <c r="AE28" s="98"/>
      <c r="AF28" s="98"/>
      <c r="AG28" s="98"/>
      <c r="AH28" s="98"/>
      <c r="AI28" s="98"/>
      <c r="AJ28" s="98"/>
      <c r="AK28" s="98"/>
      <c r="AL28" s="98"/>
      <c r="AM28" s="98"/>
      <c r="AN28" s="98"/>
      <c r="AO28" s="98"/>
      <c r="AP28" s="98"/>
      <c r="AQ28" s="98"/>
      <c r="AR28" s="98"/>
    </row>
    <row r="29" spans="1:44" ht="13.5" customHeight="1" x14ac:dyDescent="0.25">
      <c r="A29" s="130"/>
      <c r="B29" s="10" t="s">
        <v>207</v>
      </c>
      <c r="C29" s="290">
        <f>C23*C28</f>
        <v>0</v>
      </c>
      <c r="D29" s="9" t="s">
        <v>99</v>
      </c>
      <c r="E29" s="132"/>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98"/>
      <c r="AF29" s="98"/>
      <c r="AG29" s="98"/>
      <c r="AH29" s="98"/>
      <c r="AI29" s="98"/>
      <c r="AJ29" s="98"/>
      <c r="AK29" s="98"/>
      <c r="AL29" s="98"/>
      <c r="AM29" s="98"/>
      <c r="AN29" s="98"/>
      <c r="AO29" s="98"/>
      <c r="AP29" s="98"/>
      <c r="AQ29" s="98"/>
      <c r="AR29" s="98"/>
    </row>
    <row r="30" spans="1:44" x14ac:dyDescent="0.25">
      <c r="A30" s="130"/>
      <c r="B30" s="10"/>
      <c r="C30" s="137"/>
      <c r="D30" s="141"/>
      <c r="E30" s="132"/>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98"/>
      <c r="AF30" s="98"/>
      <c r="AG30" s="98"/>
      <c r="AH30" s="98"/>
      <c r="AI30" s="98"/>
      <c r="AJ30" s="98"/>
      <c r="AK30" s="98"/>
      <c r="AL30" s="98"/>
      <c r="AM30" s="98"/>
      <c r="AN30" s="98"/>
      <c r="AO30" s="98"/>
      <c r="AP30" s="98"/>
      <c r="AQ30" s="98"/>
      <c r="AR30" s="98"/>
    </row>
    <row r="31" spans="1:44" s="10" customFormat="1" x14ac:dyDescent="0.25">
      <c r="C31" s="8"/>
      <c r="D31" s="9"/>
    </row>
    <row r="32" spans="1:44" s="10" customFormat="1" ht="13.8" x14ac:dyDescent="0.25">
      <c r="B32" s="100"/>
    </row>
    <row r="33" spans="2:4" s="10" customFormat="1" x14ac:dyDescent="0.25">
      <c r="C33" s="46"/>
      <c r="D33" s="47"/>
    </row>
    <row r="34" spans="2:4" s="10" customFormat="1" x14ac:dyDescent="0.25">
      <c r="B34" s="12"/>
      <c r="C34" s="46"/>
      <c r="D34" s="47"/>
    </row>
    <row r="35" spans="2:4" s="10" customFormat="1" x14ac:dyDescent="0.25">
      <c r="B35" s="12"/>
      <c r="C35" s="50"/>
      <c r="D35" s="47"/>
    </row>
    <row r="36" spans="2:4" s="10" customFormat="1" x14ac:dyDescent="0.25">
      <c r="B36" s="49"/>
      <c r="C36" s="46"/>
      <c r="D36" s="47"/>
    </row>
    <row r="37" spans="2:4" s="10" customFormat="1" x14ac:dyDescent="0.25">
      <c r="B37" s="12"/>
      <c r="C37" s="46"/>
      <c r="D37" s="47"/>
    </row>
    <row r="38" spans="2:4" s="10" customFormat="1" x14ac:dyDescent="0.25">
      <c r="B38" s="12"/>
      <c r="C38" s="46"/>
      <c r="D38" s="47"/>
    </row>
    <row r="39" spans="2:4" s="10" customFormat="1" x14ac:dyDescent="0.25">
      <c r="B39" s="12"/>
      <c r="C39" s="46"/>
      <c r="D39" s="47"/>
    </row>
    <row r="40" spans="2:4" s="10" customFormat="1" x14ac:dyDescent="0.25">
      <c r="C40" s="8"/>
      <c r="D40" s="9"/>
    </row>
    <row r="41" spans="2:4" s="10" customFormat="1" x14ac:dyDescent="0.25">
      <c r="C41" s="8"/>
      <c r="D41" s="9"/>
    </row>
    <row r="42" spans="2:4" s="10" customFormat="1" x14ac:dyDescent="0.25">
      <c r="C42" s="8"/>
      <c r="D42" s="9"/>
    </row>
    <row r="43" spans="2:4" s="10" customFormat="1" x14ac:dyDescent="0.25">
      <c r="C43" s="8"/>
      <c r="D43" s="9"/>
    </row>
    <row r="44" spans="2:4" s="10" customFormat="1" x14ac:dyDescent="0.25">
      <c r="C44" s="8"/>
      <c r="D44" s="9"/>
    </row>
    <row r="45" spans="2:4" s="10" customFormat="1" x14ac:dyDescent="0.25">
      <c r="C45" s="8"/>
      <c r="D45" s="9"/>
    </row>
    <row r="46" spans="2:4" s="10" customFormat="1" x14ac:dyDescent="0.25">
      <c r="C46" s="8"/>
      <c r="D46" s="9"/>
    </row>
    <row r="47" spans="2:4" s="10" customFormat="1" x14ac:dyDescent="0.25">
      <c r="C47" s="8"/>
      <c r="D47" s="9"/>
    </row>
    <row r="48" spans="2:4" s="10" customFormat="1" x14ac:dyDescent="0.25">
      <c r="C48" s="8"/>
      <c r="D48" s="9"/>
    </row>
    <row r="49" spans="2:4" s="10" customFormat="1" x14ac:dyDescent="0.25">
      <c r="C49" s="8"/>
      <c r="D49" s="9"/>
    </row>
    <row r="50" spans="2:4" s="10" customFormat="1" x14ac:dyDescent="0.25">
      <c r="C50" s="8"/>
      <c r="D50" s="9"/>
    </row>
    <row r="51" spans="2:4" s="10" customFormat="1" x14ac:dyDescent="0.25">
      <c r="C51" s="8"/>
      <c r="D51" s="9"/>
    </row>
    <row r="52" spans="2:4" s="10" customFormat="1" x14ac:dyDescent="0.25">
      <c r="C52" s="8"/>
      <c r="D52" s="9"/>
    </row>
    <row r="53" spans="2:4" s="10" customFormat="1" x14ac:dyDescent="0.25">
      <c r="C53" s="8"/>
      <c r="D53" s="9"/>
    </row>
    <row r="54" spans="2:4" s="10" customFormat="1" x14ac:dyDescent="0.25">
      <c r="C54" s="8"/>
      <c r="D54" s="9"/>
    </row>
    <row r="55" spans="2:4" s="10" customFormat="1" x14ac:dyDescent="0.25">
      <c r="C55" s="8"/>
      <c r="D55" s="9"/>
    </row>
    <row r="56" spans="2:4" s="10" customFormat="1" x14ac:dyDescent="0.25">
      <c r="C56" s="8"/>
      <c r="D56" s="9"/>
    </row>
    <row r="57" spans="2:4" s="10" customFormat="1" x14ac:dyDescent="0.25">
      <c r="C57" s="8"/>
      <c r="D57" s="9"/>
    </row>
    <row r="58" spans="2:4" s="10" customFormat="1" x14ac:dyDescent="0.25">
      <c r="C58" s="8"/>
      <c r="D58" s="9"/>
    </row>
    <row r="59" spans="2:4" x14ac:dyDescent="0.25">
      <c r="B59" s="10"/>
    </row>
  </sheetData>
  <sheetProtection algorithmName="SHA-512" hashValue="oasN5dpjlVaaImLEabxDJlR6S2r9BmTgW2cu59MbIYOeU9wyPp1hEs4k/ScAnkq6sldNG6V7ZegGq53WkAbDhw==" saltValue="nzZw4fHlag1T4xTRwcMULQ==" spinCount="100000" sheet="1" selectLockedCells="1"/>
  <customSheetViews>
    <customSheetView guid="{9D84F4CB-A17A-46E3-B9A5-A9FF93BD3E99}" scale="85" showGridLines="0">
      <selection activeCell="B37" sqref="B37"/>
      <rowBreaks count="1" manualBreakCount="1">
        <brk id="17" max="16383" man="1"/>
      </rowBreaks>
      <pageMargins left="0.25" right="0.25" top="0.75" bottom="0.75" header="0.3" footer="0.3"/>
      <pageSetup paperSize="9" orientation="landscape" r:id="rId1"/>
    </customSheetView>
  </customSheetViews>
  <conditionalFormatting sqref="C16">
    <cfRule type="cellIs" dxfId="15" priority="66" operator="lessThan">
      <formula>+$C$15</formula>
    </cfRule>
  </conditionalFormatting>
  <conditionalFormatting sqref="C24">
    <cfRule type="cellIs" dxfId="14" priority="14" operator="equal">
      <formula>"Ja"</formula>
    </cfRule>
  </conditionalFormatting>
  <conditionalFormatting sqref="D18">
    <cfRule type="expression" dxfId="13" priority="1">
      <formula>#REF!="Kostenfunktion"</formula>
    </cfRule>
  </conditionalFormatting>
  <conditionalFormatting sqref="C18">
    <cfRule type="expression" dxfId="12" priority="69">
      <formula>#REF!="Kostenfunktion"</formula>
    </cfRule>
  </conditionalFormatting>
  <conditionalFormatting sqref="B18">
    <cfRule type="expression" dxfId="11" priority="70">
      <formula>#REF!="Kostenfunktion"</formula>
    </cfRule>
  </conditionalFormatting>
  <pageMargins left="0.25" right="0.25" top="0.75" bottom="0.75" header="0.3" footer="0.3"/>
  <pageSetup paperSize="9" orientation="landscape" r:id="rId2"/>
  <rowBreaks count="1" manualBreakCount="1">
    <brk id="17" max="16383" man="1"/>
  </rowBreaks>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5">
    <tabColor theme="3" tint="0.79998168889431442"/>
  </sheetPr>
  <dimension ref="A1:AR200"/>
  <sheetViews>
    <sheetView showGridLines="0" zoomScaleNormal="100" workbookViewId="0">
      <selection activeCell="C28" sqref="C28"/>
    </sheetView>
  </sheetViews>
  <sheetFormatPr baseColWidth="10" defaultColWidth="11.44140625" defaultRowHeight="13.2" x14ac:dyDescent="0.25"/>
  <cols>
    <col min="1" max="1" width="2.6640625" style="4" customWidth="1"/>
    <col min="2" max="2" width="41.6640625" style="4" customWidth="1"/>
    <col min="3" max="3" width="13.33203125" style="5" customWidth="1"/>
    <col min="4" max="4" width="80.6640625" style="6" customWidth="1"/>
    <col min="5" max="5" width="37.33203125" style="4" customWidth="1"/>
    <col min="6" max="11" width="13.33203125" style="4" customWidth="1"/>
    <col min="12" max="16384" width="11.44140625" style="4"/>
  </cols>
  <sheetData>
    <row r="1" spans="1:9" s="10" customFormat="1" ht="7.2" customHeight="1" x14ac:dyDescent="0.25">
      <c r="C1" s="8"/>
      <c r="D1" s="9"/>
    </row>
    <row r="2" spans="1:9" s="10" customFormat="1" ht="16.2" customHeight="1" x14ac:dyDescent="0.4">
      <c r="B2" s="234" t="s">
        <v>191</v>
      </c>
      <c r="C2" s="8"/>
      <c r="D2" s="9"/>
    </row>
    <row r="3" spans="1:9" s="10" customFormat="1" ht="16.2" customHeight="1" x14ac:dyDescent="0.25">
      <c r="B3" s="167" t="s">
        <v>161</v>
      </c>
      <c r="C3" s="168"/>
      <c r="D3" s="169"/>
    </row>
    <row r="4" spans="1:9" ht="25.2" customHeight="1" x14ac:dyDescent="0.25">
      <c r="A4" s="10"/>
      <c r="B4" s="148" t="s">
        <v>222</v>
      </c>
      <c r="C4" s="8"/>
      <c r="D4" s="9"/>
      <c r="E4" s="18"/>
      <c r="F4" s="18"/>
      <c r="G4" s="18"/>
      <c r="H4" s="18"/>
      <c r="I4" s="18"/>
    </row>
    <row r="5" spans="1:9" s="10" customFormat="1" ht="7.2" customHeight="1" x14ac:dyDescent="0.25">
      <c r="C5" s="8"/>
      <c r="D5" s="9"/>
    </row>
    <row r="6" spans="1:9" s="10" customFormat="1" ht="13.5" customHeight="1" x14ac:dyDescent="0.25">
      <c r="B6" s="21" t="s">
        <v>172</v>
      </c>
      <c r="C6" s="22"/>
      <c r="D6" s="23"/>
    </row>
    <row r="7" spans="1:9" s="10" customFormat="1" ht="7.2" customHeight="1" x14ac:dyDescent="0.25">
      <c r="C7" s="8"/>
      <c r="D7" s="9"/>
    </row>
    <row r="8" spans="1:9" s="10" customFormat="1" ht="13.5" customHeight="1" x14ac:dyDescent="0.25">
      <c r="B8" s="10" t="s">
        <v>229</v>
      </c>
      <c r="C8" s="13">
        <v>1</v>
      </c>
      <c r="D8" s="9" t="s">
        <v>7</v>
      </c>
    </row>
    <row r="9" spans="1:9" s="10" customFormat="1" ht="7.2" customHeight="1" x14ac:dyDescent="0.25">
      <c r="C9" s="239"/>
      <c r="D9" s="9"/>
    </row>
    <row r="10" spans="1:9" s="10" customFormat="1" ht="13.5" customHeight="1" x14ac:dyDescent="0.25">
      <c r="B10" s="21" t="s">
        <v>173</v>
      </c>
      <c r="C10" s="22"/>
      <c r="D10" s="23"/>
    </row>
    <row r="11" spans="1:9" s="10" customFormat="1" ht="7.2" customHeight="1" x14ac:dyDescent="0.3">
      <c r="B11" s="16"/>
      <c r="C11" s="69"/>
      <c r="D11" s="9"/>
    </row>
    <row r="12" spans="1:9" s="10" customFormat="1" ht="13.5" customHeight="1" x14ac:dyDescent="0.25">
      <c r="B12" s="16" t="s">
        <v>169</v>
      </c>
      <c r="C12" s="14">
        <v>0.3</v>
      </c>
      <c r="D12" s="9" t="s">
        <v>7</v>
      </c>
    </row>
    <row r="13" spans="1:9" s="10" customFormat="1" ht="13.5" customHeight="1" x14ac:dyDescent="0.25">
      <c r="B13" s="16" t="s">
        <v>224</v>
      </c>
      <c r="C13" s="15">
        <v>3.5000000000000003E-2</v>
      </c>
      <c r="D13" s="9" t="s">
        <v>8</v>
      </c>
      <c r="F13" s="17"/>
    </row>
    <row r="14" spans="1:9" s="10" customFormat="1" ht="13.5" customHeight="1" x14ac:dyDescent="0.25">
      <c r="B14" s="18" t="s">
        <v>3</v>
      </c>
      <c r="C14" s="19">
        <f>(1/C12-1/C8)*C13</f>
        <v>8.1666666666666679E-2</v>
      </c>
      <c r="D14" s="20" t="s">
        <v>9</v>
      </c>
    </row>
    <row r="15" spans="1:9" s="10" customFormat="1" ht="13.5" customHeight="1" x14ac:dyDescent="0.25">
      <c r="B15" s="10" t="s">
        <v>14</v>
      </c>
      <c r="C15" s="14">
        <f>ROUNDUP(C14,2)</f>
        <v>0.09</v>
      </c>
      <c r="D15" s="9" t="s">
        <v>9</v>
      </c>
    </row>
    <row r="16" spans="1:9" s="10" customFormat="1" ht="13.5" customHeight="1" x14ac:dyDescent="0.25">
      <c r="B16" s="10" t="s">
        <v>225</v>
      </c>
      <c r="C16" s="13">
        <v>0.09</v>
      </c>
      <c r="D16" s="9" t="s">
        <v>9</v>
      </c>
    </row>
    <row r="17" spans="1:44" s="10" customFormat="1" ht="13.5" customHeight="1" x14ac:dyDescent="0.25">
      <c r="B17" s="16" t="s">
        <v>180</v>
      </c>
      <c r="C17" s="14">
        <f>1/(C16/C13+1/C8)</f>
        <v>0.28000000000000003</v>
      </c>
      <c r="D17" s="9" t="s">
        <v>7</v>
      </c>
    </row>
    <row r="18" spans="1:44" s="10" customFormat="1" ht="7.2" customHeight="1" x14ac:dyDescent="0.25">
      <c r="B18" s="143"/>
      <c r="C18" s="147"/>
      <c r="D18" s="196"/>
    </row>
    <row r="19" spans="1:44" s="54" customFormat="1" ht="13.5" customHeight="1" x14ac:dyDescent="0.25">
      <c r="B19" s="21" t="s">
        <v>174</v>
      </c>
      <c r="C19" s="22"/>
      <c r="D19" s="23"/>
    </row>
    <row r="20" spans="1:44" s="10" customFormat="1" ht="7.2" customHeight="1" x14ac:dyDescent="0.25">
      <c r="B20" s="7"/>
      <c r="C20" s="25"/>
      <c r="D20" s="9"/>
    </row>
    <row r="21" spans="1:44" s="10" customFormat="1" ht="13.5" customHeight="1" x14ac:dyDescent="0.25">
      <c r="B21" s="10" t="s">
        <v>101</v>
      </c>
      <c r="C21" s="286">
        <f>C8*Randbedingungen!F28*Randbedingungen!F20*0.6</f>
        <v>53.147663999999999</v>
      </c>
      <c r="D21" s="9" t="s">
        <v>15</v>
      </c>
    </row>
    <row r="22" spans="1:44" s="10" customFormat="1" ht="13.5" customHeight="1" x14ac:dyDescent="0.25">
      <c r="B22" s="10" t="s">
        <v>102</v>
      </c>
      <c r="C22" s="286">
        <f>IF(C16=0,C21,C17*Randbedingungen!F29*Randbedingungen!F20*0.6)</f>
        <v>12.060316800000001</v>
      </c>
      <c r="D22" s="9" t="s">
        <v>15</v>
      </c>
      <c r="H22" s="27" t="s">
        <v>5</v>
      </c>
      <c r="I22" s="27" t="s">
        <v>6</v>
      </c>
    </row>
    <row r="23" spans="1:44" s="10" customFormat="1" ht="13.5" customHeight="1" x14ac:dyDescent="0.25">
      <c r="B23" s="10" t="s">
        <v>4</v>
      </c>
      <c r="C23" s="286">
        <f>C21-C22</f>
        <v>41.087347199999996</v>
      </c>
      <c r="D23" s="9" t="s">
        <v>15</v>
      </c>
      <c r="H23" s="27" t="s">
        <v>5</v>
      </c>
      <c r="I23" s="27" t="s">
        <v>6</v>
      </c>
    </row>
    <row r="24" spans="1:44" s="10" customFormat="1" ht="13.5" customHeight="1" x14ac:dyDescent="0.25">
      <c r="B24" s="196" t="s">
        <v>96</v>
      </c>
      <c r="C24" s="44" t="str">
        <f>IF($C$17-$C$12&lt;=0,"Ja","Nein")</f>
        <v>Ja</v>
      </c>
      <c r="D24" s="9" t="s">
        <v>16</v>
      </c>
      <c r="E24" s="12"/>
    </row>
    <row r="25" spans="1:44" s="10" customFormat="1" ht="7.2" customHeight="1" x14ac:dyDescent="0.25">
      <c r="B25" s="12"/>
      <c r="C25" s="8"/>
      <c r="D25" s="9"/>
    </row>
    <row r="26" spans="1:44" ht="13.5" customHeight="1" x14ac:dyDescent="0.25">
      <c r="A26" s="130"/>
      <c r="B26" s="21" t="s">
        <v>206</v>
      </c>
      <c r="C26" s="153"/>
      <c r="D26" s="154"/>
      <c r="E26" s="132"/>
      <c r="F26" s="18"/>
      <c r="G26" s="18"/>
      <c r="H26" s="18"/>
      <c r="I26" s="18"/>
      <c r="J26" s="98"/>
      <c r="K26" s="98"/>
      <c r="L26" s="98"/>
      <c r="M26" s="98"/>
      <c r="N26" s="98"/>
      <c r="O26" s="98"/>
      <c r="P26" s="98"/>
      <c r="Q26" s="98"/>
      <c r="R26" s="98"/>
      <c r="S26" s="98"/>
      <c r="T26" s="98"/>
      <c r="U26" s="98"/>
      <c r="V26" s="98"/>
      <c r="W26" s="98"/>
      <c r="X26" s="98"/>
      <c r="Y26" s="98"/>
      <c r="Z26" s="98"/>
      <c r="AA26" s="98"/>
      <c r="AB26" s="98"/>
      <c r="AC26" s="98"/>
      <c r="AD26" s="98"/>
      <c r="AE26" s="98"/>
      <c r="AF26" s="98"/>
      <c r="AG26" s="98"/>
      <c r="AH26" s="98"/>
      <c r="AI26" s="98"/>
      <c r="AJ26" s="98"/>
      <c r="AK26" s="98"/>
      <c r="AL26" s="98"/>
      <c r="AM26" s="98"/>
      <c r="AN26" s="98"/>
      <c r="AO26" s="98"/>
      <c r="AP26" s="98"/>
      <c r="AQ26" s="98"/>
      <c r="AR26" s="98"/>
    </row>
    <row r="27" spans="1:44" ht="7.2" customHeight="1" x14ac:dyDescent="0.25">
      <c r="A27" s="130"/>
      <c r="B27" s="130"/>
      <c r="C27" s="131"/>
      <c r="D27" s="157"/>
      <c r="E27" s="132"/>
      <c r="F27" s="18"/>
      <c r="G27" s="18"/>
      <c r="H27" s="18"/>
      <c r="I27" s="18"/>
      <c r="J27" s="98"/>
      <c r="K27" s="98"/>
      <c r="L27" s="98"/>
      <c r="M27" s="98"/>
      <c r="N27" s="98"/>
      <c r="O27" s="98"/>
      <c r="P27" s="98"/>
      <c r="Q27" s="98"/>
      <c r="R27" s="98"/>
      <c r="S27" s="98"/>
      <c r="T27" s="98"/>
      <c r="U27" s="98"/>
      <c r="V27" s="98"/>
      <c r="W27" s="98"/>
      <c r="X27" s="98"/>
      <c r="Y27" s="98"/>
      <c r="Z27" s="98"/>
      <c r="AA27" s="98"/>
      <c r="AB27" s="98"/>
      <c r="AC27" s="98"/>
      <c r="AD27" s="98"/>
      <c r="AE27" s="98"/>
      <c r="AF27" s="98"/>
      <c r="AG27" s="98"/>
      <c r="AH27" s="98"/>
      <c r="AI27" s="98"/>
      <c r="AJ27" s="98"/>
      <c r="AK27" s="98"/>
      <c r="AL27" s="98"/>
      <c r="AM27" s="98"/>
      <c r="AN27" s="98"/>
      <c r="AO27" s="98"/>
      <c r="AP27" s="98"/>
      <c r="AQ27" s="98"/>
      <c r="AR27" s="98"/>
    </row>
    <row r="28" spans="1:44" ht="13.5" customHeight="1" x14ac:dyDescent="0.25">
      <c r="A28" s="130"/>
      <c r="B28" s="26" t="s">
        <v>230</v>
      </c>
      <c r="C28" s="200">
        <v>0</v>
      </c>
      <c r="D28" s="195" t="s">
        <v>136</v>
      </c>
      <c r="E28" s="132"/>
      <c r="F28" s="18"/>
      <c r="G28" s="18"/>
      <c r="H28" s="18"/>
      <c r="I28" s="18"/>
      <c r="J28" s="98"/>
      <c r="K28" s="98"/>
      <c r="L28" s="98"/>
      <c r="M28" s="98"/>
      <c r="N28" s="98"/>
      <c r="O28" s="98"/>
      <c r="P28" s="98"/>
      <c r="Q28" s="98"/>
      <c r="R28" s="98"/>
      <c r="S28" s="98"/>
      <c r="T28" s="98"/>
      <c r="U28" s="98"/>
      <c r="V28" s="98"/>
      <c r="W28" s="98"/>
      <c r="X28" s="98"/>
      <c r="Y28" s="98"/>
      <c r="Z28" s="98"/>
      <c r="AA28" s="98"/>
      <c r="AB28" s="98"/>
      <c r="AC28" s="98"/>
      <c r="AD28" s="98"/>
      <c r="AE28" s="98"/>
      <c r="AF28" s="98"/>
      <c r="AG28" s="98"/>
      <c r="AH28" s="98"/>
      <c r="AI28" s="98"/>
      <c r="AJ28" s="98"/>
      <c r="AK28" s="98"/>
      <c r="AL28" s="98"/>
      <c r="AM28" s="98"/>
      <c r="AN28" s="98"/>
      <c r="AO28" s="98"/>
      <c r="AP28" s="98"/>
      <c r="AQ28" s="98"/>
      <c r="AR28" s="98"/>
    </row>
    <row r="29" spans="1:44" ht="13.5" customHeight="1" x14ac:dyDescent="0.25">
      <c r="A29" s="130"/>
      <c r="B29" s="10" t="s">
        <v>207</v>
      </c>
      <c r="C29" s="290">
        <f>C23*C28</f>
        <v>0</v>
      </c>
      <c r="D29" s="9" t="s">
        <v>99</v>
      </c>
      <c r="E29" s="132"/>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98"/>
      <c r="AF29" s="98"/>
      <c r="AG29" s="98"/>
      <c r="AH29" s="98"/>
      <c r="AI29" s="98"/>
      <c r="AJ29" s="98"/>
      <c r="AK29" s="98"/>
      <c r="AL29" s="98"/>
      <c r="AM29" s="98"/>
      <c r="AN29" s="98"/>
      <c r="AO29" s="98"/>
      <c r="AP29" s="98"/>
      <c r="AQ29" s="98"/>
      <c r="AR29" s="98"/>
    </row>
    <row r="30" spans="1:44" s="10" customFormat="1" x14ac:dyDescent="0.25">
      <c r="C30" s="8"/>
      <c r="D30" s="9"/>
    </row>
    <row r="31" spans="1:44" s="10" customFormat="1" x14ac:dyDescent="0.25">
      <c r="C31" s="8"/>
      <c r="D31" s="9"/>
    </row>
    <row r="32" spans="1:44" s="10" customFormat="1" x14ac:dyDescent="0.25">
      <c r="C32" s="8"/>
      <c r="D32" s="9"/>
    </row>
    <row r="33" spans="3:4" s="10" customFormat="1" x14ac:dyDescent="0.25">
      <c r="C33" s="8"/>
      <c r="D33" s="9"/>
    </row>
    <row r="34" spans="3:4" s="10" customFormat="1" x14ac:dyDescent="0.25">
      <c r="C34" s="8"/>
      <c r="D34" s="9"/>
    </row>
    <row r="35" spans="3:4" s="10" customFormat="1" x14ac:dyDescent="0.25">
      <c r="C35" s="8"/>
      <c r="D35" s="9"/>
    </row>
    <row r="36" spans="3:4" s="10" customFormat="1" x14ac:dyDescent="0.25">
      <c r="C36" s="8"/>
      <c r="D36" s="9"/>
    </row>
    <row r="37" spans="3:4" s="10" customFormat="1" x14ac:dyDescent="0.25">
      <c r="C37" s="8"/>
      <c r="D37" s="9"/>
    </row>
    <row r="38" spans="3:4" s="10" customFormat="1" x14ac:dyDescent="0.25">
      <c r="C38" s="8"/>
      <c r="D38" s="9"/>
    </row>
    <row r="39" spans="3:4" s="10" customFormat="1" x14ac:dyDescent="0.25">
      <c r="C39" s="8"/>
      <c r="D39" s="9"/>
    </row>
    <row r="40" spans="3:4" s="10" customFormat="1" x14ac:dyDescent="0.25">
      <c r="C40" s="8"/>
      <c r="D40" s="9"/>
    </row>
    <row r="41" spans="3:4" s="10" customFormat="1" x14ac:dyDescent="0.25">
      <c r="C41" s="8"/>
      <c r="D41" s="9"/>
    </row>
    <row r="42" spans="3:4" s="10" customFormat="1" x14ac:dyDescent="0.25">
      <c r="C42" s="8"/>
      <c r="D42" s="9"/>
    </row>
    <row r="43" spans="3:4" s="10" customFormat="1" x14ac:dyDescent="0.25">
      <c r="C43" s="8"/>
      <c r="D43" s="9"/>
    </row>
    <row r="44" spans="3:4" s="10" customFormat="1" x14ac:dyDescent="0.25">
      <c r="C44" s="8"/>
      <c r="D44" s="9"/>
    </row>
    <row r="45" spans="3:4" s="10" customFormat="1" x14ac:dyDescent="0.25">
      <c r="C45" s="8"/>
      <c r="D45" s="9"/>
    </row>
    <row r="46" spans="3:4" s="10" customFormat="1" x14ac:dyDescent="0.25">
      <c r="C46" s="8"/>
      <c r="D46" s="9"/>
    </row>
    <row r="47" spans="3:4" s="10" customFormat="1" x14ac:dyDescent="0.25">
      <c r="C47" s="8"/>
      <c r="D47" s="9"/>
    </row>
    <row r="48" spans="3:4" s="10" customFormat="1" x14ac:dyDescent="0.25">
      <c r="C48" s="8"/>
      <c r="D48" s="9"/>
    </row>
    <row r="49" spans="3:4" s="10" customFormat="1" x14ac:dyDescent="0.25">
      <c r="C49" s="8"/>
      <c r="D49" s="9"/>
    </row>
    <row r="50" spans="3:4" s="10" customFormat="1" x14ac:dyDescent="0.25">
      <c r="C50" s="8"/>
      <c r="D50" s="9"/>
    </row>
    <row r="51" spans="3:4" s="10" customFormat="1" x14ac:dyDescent="0.25">
      <c r="C51" s="8"/>
      <c r="D51" s="9"/>
    </row>
    <row r="52" spans="3:4" s="10" customFormat="1" x14ac:dyDescent="0.25">
      <c r="C52" s="8"/>
      <c r="D52" s="9"/>
    </row>
    <row r="53" spans="3:4" s="10" customFormat="1" x14ac:dyDescent="0.25">
      <c r="C53" s="8"/>
      <c r="D53" s="9"/>
    </row>
    <row r="54" spans="3:4" s="10" customFormat="1" x14ac:dyDescent="0.25">
      <c r="C54" s="8"/>
      <c r="D54" s="9"/>
    </row>
    <row r="55" spans="3:4" s="10" customFormat="1" x14ac:dyDescent="0.25">
      <c r="C55" s="8"/>
      <c r="D55" s="9"/>
    </row>
    <row r="56" spans="3:4" s="10" customFormat="1" x14ac:dyDescent="0.25">
      <c r="C56" s="8"/>
      <c r="D56" s="9"/>
    </row>
    <row r="57" spans="3:4" s="10" customFormat="1" x14ac:dyDescent="0.25">
      <c r="C57" s="8"/>
      <c r="D57" s="9"/>
    </row>
    <row r="58" spans="3:4" s="10" customFormat="1" x14ac:dyDescent="0.25">
      <c r="C58" s="8"/>
      <c r="D58" s="9"/>
    </row>
    <row r="59" spans="3:4" s="10" customFormat="1" x14ac:dyDescent="0.25">
      <c r="C59" s="8"/>
      <c r="D59" s="9"/>
    </row>
    <row r="60" spans="3:4" s="10" customFormat="1" x14ac:dyDescent="0.25">
      <c r="C60" s="8"/>
      <c r="D60" s="9"/>
    </row>
    <row r="61" spans="3:4" s="10" customFormat="1" x14ac:dyDescent="0.25">
      <c r="C61" s="8"/>
      <c r="D61" s="9"/>
    </row>
    <row r="62" spans="3:4" s="10" customFormat="1" x14ac:dyDescent="0.25">
      <c r="C62" s="8"/>
      <c r="D62" s="9"/>
    </row>
    <row r="63" spans="3:4" s="10" customFormat="1" x14ac:dyDescent="0.25">
      <c r="C63" s="8"/>
      <c r="D63" s="9"/>
    </row>
    <row r="64" spans="3:4" s="10" customFormat="1" x14ac:dyDescent="0.25">
      <c r="C64" s="8"/>
      <c r="D64" s="9"/>
    </row>
    <row r="65" spans="3:4" s="10" customFormat="1" x14ac:dyDescent="0.25">
      <c r="C65" s="8"/>
      <c r="D65" s="9"/>
    </row>
    <row r="66" spans="3:4" s="10" customFormat="1" x14ac:dyDescent="0.25">
      <c r="C66" s="8"/>
      <c r="D66" s="9"/>
    </row>
    <row r="67" spans="3:4" s="10" customFormat="1" x14ac:dyDescent="0.25">
      <c r="C67" s="8"/>
      <c r="D67" s="9"/>
    </row>
    <row r="68" spans="3:4" s="10" customFormat="1" x14ac:dyDescent="0.25">
      <c r="C68" s="8"/>
      <c r="D68" s="9"/>
    </row>
    <row r="69" spans="3:4" s="10" customFormat="1" x14ac:dyDescent="0.25">
      <c r="C69" s="8"/>
      <c r="D69" s="9"/>
    </row>
    <row r="70" spans="3:4" s="10" customFormat="1" x14ac:dyDescent="0.25">
      <c r="C70" s="8"/>
      <c r="D70" s="9"/>
    </row>
    <row r="71" spans="3:4" s="10" customFormat="1" x14ac:dyDescent="0.25">
      <c r="C71" s="8"/>
      <c r="D71" s="9"/>
    </row>
    <row r="72" spans="3:4" s="10" customFormat="1" x14ac:dyDescent="0.25">
      <c r="C72" s="8"/>
      <c r="D72" s="9"/>
    </row>
    <row r="73" spans="3:4" s="10" customFormat="1" x14ac:dyDescent="0.25">
      <c r="C73" s="8"/>
      <c r="D73" s="9"/>
    </row>
    <row r="74" spans="3:4" s="10" customFormat="1" x14ac:dyDescent="0.25">
      <c r="C74" s="8"/>
      <c r="D74" s="9"/>
    </row>
    <row r="75" spans="3:4" s="10" customFormat="1" x14ac:dyDescent="0.25">
      <c r="C75" s="8"/>
      <c r="D75" s="9"/>
    </row>
    <row r="76" spans="3:4" s="10" customFormat="1" x14ac:dyDescent="0.25">
      <c r="C76" s="8"/>
      <c r="D76" s="9"/>
    </row>
    <row r="77" spans="3:4" s="10" customFormat="1" x14ac:dyDescent="0.25">
      <c r="C77" s="8"/>
      <c r="D77" s="9"/>
    </row>
    <row r="78" spans="3:4" s="10" customFormat="1" x14ac:dyDescent="0.25">
      <c r="C78" s="8"/>
      <c r="D78" s="9"/>
    </row>
    <row r="79" spans="3:4" s="10" customFormat="1" x14ac:dyDescent="0.25">
      <c r="C79" s="8"/>
      <c r="D79" s="9"/>
    </row>
    <row r="80" spans="3:4" s="10" customFormat="1" x14ac:dyDescent="0.25">
      <c r="C80" s="8"/>
      <c r="D80" s="9"/>
    </row>
    <row r="81" spans="3:4" s="10" customFormat="1" x14ac:dyDescent="0.25">
      <c r="C81" s="8"/>
      <c r="D81" s="9"/>
    </row>
    <row r="82" spans="3:4" s="10" customFormat="1" x14ac:dyDescent="0.25">
      <c r="C82" s="8"/>
      <c r="D82" s="9"/>
    </row>
    <row r="83" spans="3:4" s="10" customFormat="1" x14ac:dyDescent="0.25">
      <c r="C83" s="8"/>
      <c r="D83" s="9"/>
    </row>
    <row r="84" spans="3:4" s="10" customFormat="1" x14ac:dyDescent="0.25">
      <c r="C84" s="8"/>
      <c r="D84" s="9"/>
    </row>
    <row r="85" spans="3:4" s="10" customFormat="1" x14ac:dyDescent="0.25">
      <c r="C85" s="8"/>
      <c r="D85" s="9"/>
    </row>
    <row r="86" spans="3:4" s="10" customFormat="1" x14ac:dyDescent="0.25">
      <c r="C86" s="8"/>
      <c r="D86" s="9"/>
    </row>
    <row r="87" spans="3:4" s="10" customFormat="1" x14ac:dyDescent="0.25">
      <c r="C87" s="8"/>
      <c r="D87" s="9"/>
    </row>
    <row r="88" spans="3:4" s="10" customFormat="1" x14ac:dyDescent="0.25">
      <c r="C88" s="8"/>
      <c r="D88" s="9"/>
    </row>
    <row r="89" spans="3:4" s="10" customFormat="1" x14ac:dyDescent="0.25">
      <c r="C89" s="8"/>
      <c r="D89" s="9"/>
    </row>
    <row r="90" spans="3:4" s="10" customFormat="1" x14ac:dyDescent="0.25">
      <c r="C90" s="8"/>
      <c r="D90" s="9"/>
    </row>
    <row r="91" spans="3:4" s="10" customFormat="1" x14ac:dyDescent="0.25">
      <c r="C91" s="8"/>
      <c r="D91" s="9"/>
    </row>
    <row r="92" spans="3:4" s="10" customFormat="1" x14ac:dyDescent="0.25">
      <c r="C92" s="8"/>
      <c r="D92" s="9"/>
    </row>
    <row r="93" spans="3:4" s="10" customFormat="1" x14ac:dyDescent="0.25">
      <c r="C93" s="8"/>
      <c r="D93" s="9"/>
    </row>
    <row r="94" spans="3:4" s="10" customFormat="1" x14ac:dyDescent="0.25">
      <c r="C94" s="8"/>
      <c r="D94" s="9"/>
    </row>
    <row r="95" spans="3:4" s="10" customFormat="1" x14ac:dyDescent="0.25">
      <c r="C95" s="8"/>
      <c r="D95" s="9"/>
    </row>
    <row r="96" spans="3:4" s="10" customFormat="1" x14ac:dyDescent="0.25">
      <c r="C96" s="8"/>
      <c r="D96" s="9"/>
    </row>
    <row r="97" spans="3:4" s="10" customFormat="1" x14ac:dyDescent="0.25">
      <c r="C97" s="8"/>
      <c r="D97" s="9"/>
    </row>
    <row r="98" spans="3:4" s="10" customFormat="1" x14ac:dyDescent="0.25">
      <c r="C98" s="8"/>
      <c r="D98" s="9"/>
    </row>
    <row r="99" spans="3:4" s="10" customFormat="1" x14ac:dyDescent="0.25">
      <c r="C99" s="8"/>
      <c r="D99" s="9"/>
    </row>
    <row r="100" spans="3:4" s="10" customFormat="1" x14ac:dyDescent="0.25">
      <c r="C100" s="8"/>
      <c r="D100" s="9"/>
    </row>
    <row r="101" spans="3:4" s="10" customFormat="1" x14ac:dyDescent="0.25">
      <c r="C101" s="8"/>
      <c r="D101" s="9"/>
    </row>
    <row r="102" spans="3:4" s="10" customFormat="1" x14ac:dyDescent="0.25">
      <c r="C102" s="8"/>
      <c r="D102" s="9"/>
    </row>
    <row r="103" spans="3:4" s="10" customFormat="1" x14ac:dyDescent="0.25">
      <c r="C103" s="8"/>
      <c r="D103" s="9"/>
    </row>
    <row r="104" spans="3:4" s="10" customFormat="1" x14ac:dyDescent="0.25">
      <c r="C104" s="8"/>
      <c r="D104" s="9"/>
    </row>
    <row r="105" spans="3:4" s="10" customFormat="1" x14ac:dyDescent="0.25">
      <c r="C105" s="8"/>
      <c r="D105" s="9"/>
    </row>
    <row r="106" spans="3:4" s="10" customFormat="1" x14ac:dyDescent="0.25">
      <c r="C106" s="8"/>
      <c r="D106" s="9"/>
    </row>
    <row r="107" spans="3:4" s="10" customFormat="1" x14ac:dyDescent="0.25">
      <c r="C107" s="8"/>
      <c r="D107" s="9"/>
    </row>
    <row r="108" spans="3:4" s="10" customFormat="1" x14ac:dyDescent="0.25">
      <c r="C108" s="8"/>
      <c r="D108" s="9"/>
    </row>
    <row r="109" spans="3:4" s="10" customFormat="1" x14ac:dyDescent="0.25">
      <c r="C109" s="8"/>
      <c r="D109" s="9"/>
    </row>
    <row r="110" spans="3:4" s="10" customFormat="1" x14ac:dyDescent="0.25">
      <c r="C110" s="8"/>
      <c r="D110" s="9"/>
    </row>
    <row r="111" spans="3:4" s="10" customFormat="1" x14ac:dyDescent="0.25">
      <c r="C111" s="8"/>
      <c r="D111" s="9"/>
    </row>
    <row r="112" spans="3:4" s="10" customFormat="1" x14ac:dyDescent="0.25">
      <c r="C112" s="8"/>
      <c r="D112" s="9"/>
    </row>
    <row r="113" spans="3:4" s="10" customFormat="1" x14ac:dyDescent="0.25">
      <c r="C113" s="8"/>
      <c r="D113" s="9"/>
    </row>
    <row r="114" spans="3:4" s="10" customFormat="1" x14ac:dyDescent="0.25">
      <c r="C114" s="8"/>
      <c r="D114" s="9"/>
    </row>
    <row r="115" spans="3:4" s="10" customFormat="1" x14ac:dyDescent="0.25">
      <c r="C115" s="8"/>
      <c r="D115" s="9"/>
    </row>
    <row r="116" spans="3:4" s="10" customFormat="1" x14ac:dyDescent="0.25">
      <c r="C116" s="8"/>
      <c r="D116" s="9"/>
    </row>
    <row r="117" spans="3:4" s="10" customFormat="1" x14ac:dyDescent="0.25">
      <c r="C117" s="8"/>
      <c r="D117" s="9"/>
    </row>
    <row r="118" spans="3:4" s="10" customFormat="1" x14ac:dyDescent="0.25">
      <c r="C118" s="8"/>
      <c r="D118" s="9"/>
    </row>
    <row r="119" spans="3:4" s="10" customFormat="1" x14ac:dyDescent="0.25">
      <c r="C119" s="8"/>
      <c r="D119" s="9"/>
    </row>
    <row r="120" spans="3:4" s="10" customFormat="1" x14ac:dyDescent="0.25">
      <c r="C120" s="8"/>
      <c r="D120" s="9"/>
    </row>
    <row r="121" spans="3:4" s="10" customFormat="1" x14ac:dyDescent="0.25">
      <c r="C121" s="8"/>
      <c r="D121" s="9"/>
    </row>
    <row r="122" spans="3:4" s="10" customFormat="1" x14ac:dyDescent="0.25">
      <c r="C122" s="8"/>
      <c r="D122" s="9"/>
    </row>
    <row r="123" spans="3:4" s="10" customFormat="1" x14ac:dyDescent="0.25">
      <c r="C123" s="8"/>
      <c r="D123" s="9"/>
    </row>
    <row r="124" spans="3:4" s="10" customFormat="1" x14ac:dyDescent="0.25">
      <c r="C124" s="8"/>
      <c r="D124" s="9"/>
    </row>
    <row r="125" spans="3:4" s="10" customFormat="1" x14ac:dyDescent="0.25">
      <c r="C125" s="8"/>
      <c r="D125" s="9"/>
    </row>
    <row r="126" spans="3:4" s="10" customFormat="1" x14ac:dyDescent="0.25">
      <c r="C126" s="8"/>
      <c r="D126" s="9"/>
    </row>
    <row r="127" spans="3:4" s="10" customFormat="1" x14ac:dyDescent="0.25">
      <c r="C127" s="8"/>
      <c r="D127" s="9"/>
    </row>
    <row r="128" spans="3:4" s="10" customFormat="1" x14ac:dyDescent="0.25">
      <c r="C128" s="8"/>
      <c r="D128" s="9"/>
    </row>
    <row r="129" spans="3:4" s="10" customFormat="1" x14ac:dyDescent="0.25">
      <c r="C129" s="8"/>
      <c r="D129" s="9"/>
    </row>
    <row r="130" spans="3:4" s="10" customFormat="1" x14ac:dyDescent="0.25">
      <c r="C130" s="8"/>
      <c r="D130" s="9"/>
    </row>
    <row r="131" spans="3:4" s="10" customFormat="1" x14ac:dyDescent="0.25">
      <c r="C131" s="8"/>
      <c r="D131" s="9"/>
    </row>
    <row r="132" spans="3:4" s="10" customFormat="1" x14ac:dyDescent="0.25">
      <c r="C132" s="8"/>
      <c r="D132" s="9"/>
    </row>
    <row r="133" spans="3:4" s="10" customFormat="1" x14ac:dyDescent="0.25">
      <c r="C133" s="8"/>
      <c r="D133" s="9"/>
    </row>
    <row r="134" spans="3:4" s="10" customFormat="1" x14ac:dyDescent="0.25">
      <c r="C134" s="8"/>
      <c r="D134" s="9"/>
    </row>
    <row r="135" spans="3:4" s="10" customFormat="1" x14ac:dyDescent="0.25">
      <c r="C135" s="8"/>
      <c r="D135" s="9"/>
    </row>
    <row r="136" spans="3:4" s="10" customFormat="1" x14ac:dyDescent="0.25">
      <c r="C136" s="8"/>
      <c r="D136" s="9"/>
    </row>
    <row r="137" spans="3:4" s="10" customFormat="1" x14ac:dyDescent="0.25">
      <c r="C137" s="8"/>
      <c r="D137" s="9"/>
    </row>
    <row r="138" spans="3:4" s="10" customFormat="1" x14ac:dyDescent="0.25">
      <c r="C138" s="8"/>
      <c r="D138" s="9"/>
    </row>
    <row r="139" spans="3:4" s="10" customFormat="1" x14ac:dyDescent="0.25">
      <c r="C139" s="8"/>
      <c r="D139" s="9"/>
    </row>
    <row r="140" spans="3:4" s="10" customFormat="1" x14ac:dyDescent="0.25">
      <c r="C140" s="8"/>
      <c r="D140" s="9"/>
    </row>
    <row r="141" spans="3:4" s="10" customFormat="1" x14ac:dyDescent="0.25">
      <c r="C141" s="8"/>
      <c r="D141" s="9"/>
    </row>
    <row r="142" spans="3:4" s="10" customFormat="1" x14ac:dyDescent="0.25">
      <c r="C142" s="8"/>
      <c r="D142" s="9"/>
    </row>
    <row r="143" spans="3:4" s="10" customFormat="1" x14ac:dyDescent="0.25">
      <c r="C143" s="8"/>
      <c r="D143" s="9"/>
    </row>
    <row r="144" spans="3:4" s="10" customFormat="1" x14ac:dyDescent="0.25">
      <c r="C144" s="8"/>
      <c r="D144" s="9"/>
    </row>
    <row r="145" spans="3:4" s="10" customFormat="1" x14ac:dyDescent="0.25">
      <c r="C145" s="8"/>
      <c r="D145" s="9"/>
    </row>
    <row r="146" spans="3:4" s="10" customFormat="1" x14ac:dyDescent="0.25">
      <c r="C146" s="8"/>
      <c r="D146" s="9"/>
    </row>
    <row r="147" spans="3:4" s="10" customFormat="1" x14ac:dyDescent="0.25">
      <c r="C147" s="8"/>
      <c r="D147" s="9"/>
    </row>
    <row r="148" spans="3:4" s="10" customFormat="1" x14ac:dyDescent="0.25">
      <c r="C148" s="8"/>
      <c r="D148" s="9"/>
    </row>
    <row r="149" spans="3:4" s="10" customFormat="1" x14ac:dyDescent="0.25">
      <c r="C149" s="8"/>
      <c r="D149" s="9"/>
    </row>
    <row r="150" spans="3:4" s="10" customFormat="1" x14ac:dyDescent="0.25">
      <c r="C150" s="8"/>
      <c r="D150" s="9"/>
    </row>
    <row r="151" spans="3:4" s="10" customFormat="1" x14ac:dyDescent="0.25">
      <c r="C151" s="8"/>
      <c r="D151" s="9"/>
    </row>
    <row r="152" spans="3:4" s="10" customFormat="1" x14ac:dyDescent="0.25">
      <c r="C152" s="8"/>
      <c r="D152" s="9"/>
    </row>
    <row r="153" spans="3:4" s="10" customFormat="1" x14ac:dyDescent="0.25">
      <c r="C153" s="8"/>
      <c r="D153" s="9"/>
    </row>
    <row r="154" spans="3:4" s="10" customFormat="1" x14ac:dyDescent="0.25">
      <c r="C154" s="8"/>
      <c r="D154" s="9"/>
    </row>
    <row r="155" spans="3:4" s="10" customFormat="1" x14ac:dyDescent="0.25">
      <c r="C155" s="8"/>
      <c r="D155" s="9"/>
    </row>
    <row r="156" spans="3:4" s="10" customFormat="1" x14ac:dyDescent="0.25">
      <c r="C156" s="8"/>
      <c r="D156" s="9"/>
    </row>
    <row r="157" spans="3:4" s="10" customFormat="1" x14ac:dyDescent="0.25">
      <c r="C157" s="8"/>
      <c r="D157" s="9"/>
    </row>
    <row r="158" spans="3:4" s="10" customFormat="1" x14ac:dyDescent="0.25">
      <c r="C158" s="8"/>
      <c r="D158" s="9"/>
    </row>
    <row r="159" spans="3:4" s="10" customFormat="1" x14ac:dyDescent="0.25">
      <c r="C159" s="8"/>
      <c r="D159" s="9"/>
    </row>
    <row r="160" spans="3:4" s="10" customFormat="1" x14ac:dyDescent="0.25">
      <c r="C160" s="8"/>
      <c r="D160" s="9"/>
    </row>
    <row r="161" spans="3:4" s="10" customFormat="1" x14ac:dyDescent="0.25">
      <c r="C161" s="8"/>
      <c r="D161" s="9"/>
    </row>
    <row r="162" spans="3:4" s="10" customFormat="1" x14ac:dyDescent="0.25">
      <c r="C162" s="8"/>
      <c r="D162" s="9"/>
    </row>
    <row r="163" spans="3:4" s="10" customFormat="1" x14ac:dyDescent="0.25">
      <c r="C163" s="8"/>
      <c r="D163" s="9"/>
    </row>
    <row r="164" spans="3:4" s="10" customFormat="1" x14ac:dyDescent="0.25">
      <c r="C164" s="8"/>
      <c r="D164" s="9"/>
    </row>
    <row r="165" spans="3:4" s="10" customFormat="1" x14ac:dyDescent="0.25">
      <c r="C165" s="8"/>
      <c r="D165" s="9"/>
    </row>
    <row r="166" spans="3:4" s="10" customFormat="1" x14ac:dyDescent="0.25">
      <c r="C166" s="8"/>
      <c r="D166" s="9"/>
    </row>
    <row r="167" spans="3:4" s="10" customFormat="1" x14ac:dyDescent="0.25">
      <c r="C167" s="8"/>
      <c r="D167" s="9"/>
    </row>
    <row r="168" spans="3:4" s="10" customFormat="1" x14ac:dyDescent="0.25">
      <c r="C168" s="8"/>
      <c r="D168" s="9"/>
    </row>
    <row r="169" spans="3:4" s="10" customFormat="1" x14ac:dyDescent="0.25">
      <c r="C169" s="8"/>
      <c r="D169" s="9"/>
    </row>
    <row r="170" spans="3:4" s="10" customFormat="1" x14ac:dyDescent="0.25">
      <c r="C170" s="8"/>
      <c r="D170" s="9"/>
    </row>
    <row r="171" spans="3:4" s="10" customFormat="1" x14ac:dyDescent="0.25">
      <c r="C171" s="8"/>
      <c r="D171" s="9"/>
    </row>
    <row r="172" spans="3:4" s="10" customFormat="1" x14ac:dyDescent="0.25">
      <c r="C172" s="8"/>
      <c r="D172" s="9"/>
    </row>
    <row r="173" spans="3:4" s="10" customFormat="1" x14ac:dyDescent="0.25">
      <c r="C173" s="8"/>
      <c r="D173" s="9"/>
    </row>
    <row r="174" spans="3:4" s="10" customFormat="1" x14ac:dyDescent="0.25">
      <c r="C174" s="8"/>
      <c r="D174" s="9"/>
    </row>
    <row r="175" spans="3:4" s="10" customFormat="1" x14ac:dyDescent="0.25">
      <c r="C175" s="8"/>
      <c r="D175" s="9"/>
    </row>
    <row r="176" spans="3:4" s="10" customFormat="1" x14ac:dyDescent="0.25">
      <c r="C176" s="8"/>
      <c r="D176" s="9"/>
    </row>
    <row r="177" spans="3:4" s="10" customFormat="1" x14ac:dyDescent="0.25">
      <c r="C177" s="8"/>
      <c r="D177" s="9"/>
    </row>
    <row r="178" spans="3:4" s="10" customFormat="1" x14ac:dyDescent="0.25">
      <c r="C178" s="8"/>
      <c r="D178" s="9"/>
    </row>
    <row r="179" spans="3:4" s="10" customFormat="1" x14ac:dyDescent="0.25">
      <c r="C179" s="8"/>
      <c r="D179" s="9"/>
    </row>
    <row r="180" spans="3:4" s="10" customFormat="1" x14ac:dyDescent="0.25">
      <c r="C180" s="8"/>
      <c r="D180" s="9"/>
    </row>
    <row r="181" spans="3:4" s="10" customFormat="1" x14ac:dyDescent="0.25">
      <c r="C181" s="8"/>
      <c r="D181" s="9"/>
    </row>
    <row r="182" spans="3:4" s="10" customFormat="1" x14ac:dyDescent="0.25">
      <c r="C182" s="8"/>
      <c r="D182" s="9"/>
    </row>
    <row r="183" spans="3:4" s="10" customFormat="1" x14ac:dyDescent="0.25">
      <c r="C183" s="8"/>
      <c r="D183" s="9"/>
    </row>
    <row r="184" spans="3:4" s="10" customFormat="1" x14ac:dyDescent="0.25">
      <c r="C184" s="8"/>
      <c r="D184" s="9"/>
    </row>
    <row r="185" spans="3:4" s="10" customFormat="1" x14ac:dyDescent="0.25">
      <c r="C185" s="8"/>
      <c r="D185" s="9"/>
    </row>
    <row r="186" spans="3:4" s="10" customFormat="1" x14ac:dyDescent="0.25">
      <c r="C186" s="8"/>
      <c r="D186" s="9"/>
    </row>
    <row r="187" spans="3:4" s="10" customFormat="1" x14ac:dyDescent="0.25">
      <c r="C187" s="8"/>
      <c r="D187" s="9"/>
    </row>
    <row r="188" spans="3:4" s="10" customFormat="1" x14ac:dyDescent="0.25">
      <c r="C188" s="8"/>
      <c r="D188" s="9"/>
    </row>
    <row r="189" spans="3:4" s="10" customFormat="1" x14ac:dyDescent="0.25">
      <c r="C189" s="8"/>
      <c r="D189" s="9"/>
    </row>
    <row r="190" spans="3:4" s="10" customFormat="1" x14ac:dyDescent="0.25">
      <c r="C190" s="8"/>
      <c r="D190" s="9"/>
    </row>
    <row r="191" spans="3:4" s="10" customFormat="1" x14ac:dyDescent="0.25">
      <c r="C191" s="8"/>
      <c r="D191" s="9"/>
    </row>
    <row r="192" spans="3:4" s="10" customFormat="1" x14ac:dyDescent="0.25">
      <c r="C192" s="8"/>
      <c r="D192" s="9"/>
    </row>
    <row r="193" spans="3:4" s="10" customFormat="1" x14ac:dyDescent="0.25">
      <c r="C193" s="8"/>
      <c r="D193" s="9"/>
    </row>
    <row r="194" spans="3:4" s="10" customFormat="1" x14ac:dyDescent="0.25">
      <c r="C194" s="8"/>
      <c r="D194" s="9"/>
    </row>
    <row r="195" spans="3:4" s="10" customFormat="1" x14ac:dyDescent="0.25">
      <c r="C195" s="8"/>
      <c r="D195" s="9"/>
    </row>
    <row r="196" spans="3:4" s="10" customFormat="1" x14ac:dyDescent="0.25">
      <c r="C196" s="8"/>
      <c r="D196" s="9"/>
    </row>
    <row r="197" spans="3:4" s="10" customFormat="1" x14ac:dyDescent="0.25">
      <c r="C197" s="8"/>
      <c r="D197" s="9"/>
    </row>
    <row r="198" spans="3:4" s="10" customFormat="1" x14ac:dyDescent="0.25">
      <c r="C198" s="8"/>
      <c r="D198" s="9"/>
    </row>
    <row r="199" spans="3:4" s="10" customFormat="1" x14ac:dyDescent="0.25">
      <c r="C199" s="8"/>
      <c r="D199" s="9"/>
    </row>
    <row r="200" spans="3:4" s="10" customFormat="1" x14ac:dyDescent="0.25">
      <c r="C200" s="8"/>
      <c r="D200" s="9"/>
    </row>
  </sheetData>
  <sheetProtection algorithmName="SHA-512" hashValue="PjWnXNQkkwokG0a9m2fnyPobxQOxlejOI0K1/Rq9UuXap7b6oERNEgNWtGVshuORkkyw+rlP7mB+cIA0HRd30w==" saltValue="dJm1ORoPTC8wXuYta4aFnw==" spinCount="100000" sheet="1" selectLockedCells="1"/>
  <customSheetViews>
    <customSheetView guid="{9D84F4CB-A17A-46E3-B9A5-A9FF93BD3E99}" showGridLines="0" topLeftCell="B1">
      <selection activeCell="B37" sqref="B37"/>
      <rowBreaks count="1" manualBreakCount="1">
        <brk id="17" max="16383" man="1"/>
      </rowBreaks>
      <pageMargins left="0.25" right="0.25" top="0.75" bottom="0.75" header="0.3" footer="0.3"/>
      <pageSetup paperSize="9" orientation="landscape" r:id="rId1"/>
    </customSheetView>
  </customSheetViews>
  <conditionalFormatting sqref="C16">
    <cfRule type="cellIs" dxfId="10" priority="50" operator="lessThan">
      <formula>+$C$15</formula>
    </cfRule>
  </conditionalFormatting>
  <conditionalFormatting sqref="C24">
    <cfRule type="cellIs" dxfId="9" priority="29" operator="equal">
      <formula>"Ja"</formula>
    </cfRule>
  </conditionalFormatting>
  <conditionalFormatting sqref="D18">
    <cfRule type="expression" dxfId="8" priority="17">
      <formula>#REF!="Kostenfunktion"</formula>
    </cfRule>
  </conditionalFormatting>
  <conditionalFormatting sqref="C18">
    <cfRule type="expression" dxfId="7" priority="71">
      <formula>#REF!="Kostenfunktion"</formula>
    </cfRule>
  </conditionalFormatting>
  <conditionalFormatting sqref="B18">
    <cfRule type="expression" dxfId="6" priority="72">
      <formula>#REF!="Kostenfunktion"</formula>
    </cfRule>
  </conditionalFormatting>
  <pageMargins left="0.25" right="0.25" top="0.75" bottom="0.75" header="0.3" footer="0.3"/>
  <pageSetup paperSize="9" orientation="landscape" r:id="rId2"/>
  <rowBreaks count="1" manualBreakCount="1">
    <brk id="17" max="16383"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6">
    <tabColor theme="3" tint="0.79998168889431442"/>
  </sheetPr>
  <dimension ref="A1:AW64"/>
  <sheetViews>
    <sheetView showGridLines="0" zoomScaleNormal="100" workbookViewId="0">
      <selection activeCell="C8" sqref="C8"/>
    </sheetView>
  </sheetViews>
  <sheetFormatPr baseColWidth="10" defaultColWidth="11.44140625" defaultRowHeight="13.2" x14ac:dyDescent="0.25"/>
  <cols>
    <col min="1" max="1" width="2.6640625" style="4" customWidth="1"/>
    <col min="2" max="2" width="41.6640625" style="4" customWidth="1"/>
    <col min="3" max="3" width="13.33203125" style="5" customWidth="1"/>
    <col min="4" max="4" width="80.6640625" style="6" customWidth="1"/>
    <col min="5" max="5" width="2.6640625" style="189" customWidth="1"/>
    <col min="6" max="6" width="13.33203125" style="243" customWidth="1"/>
    <col min="7" max="7" width="17.33203125" style="189" customWidth="1"/>
    <col min="8" max="8" width="6.5546875" style="244" customWidth="1"/>
    <col min="9" max="9" width="37.33203125" style="4" customWidth="1"/>
    <col min="10" max="16" width="13.33203125" style="4" customWidth="1"/>
    <col min="17" max="16384" width="11.44140625" style="4"/>
  </cols>
  <sheetData>
    <row r="1" spans="1:14" s="10" customFormat="1" ht="7.2" customHeight="1" x14ac:dyDescent="0.25">
      <c r="C1" s="8"/>
      <c r="D1" s="9"/>
      <c r="E1" s="222"/>
      <c r="F1" s="134"/>
      <c r="G1" s="222"/>
      <c r="H1" s="161"/>
    </row>
    <row r="2" spans="1:14" s="10" customFormat="1" ht="16.2" customHeight="1" x14ac:dyDescent="0.4">
      <c r="B2" s="234" t="s">
        <v>191</v>
      </c>
      <c r="C2" s="8"/>
      <c r="D2" s="9"/>
      <c r="E2" s="222"/>
      <c r="F2" s="134"/>
      <c r="G2" s="222"/>
      <c r="H2" s="161"/>
    </row>
    <row r="3" spans="1:14" s="10" customFormat="1" ht="16.2" customHeight="1" x14ac:dyDescent="0.25">
      <c r="B3" s="167" t="s">
        <v>162</v>
      </c>
      <c r="C3" s="168"/>
      <c r="D3" s="169"/>
      <c r="E3" s="222"/>
      <c r="F3" s="134"/>
      <c r="G3" s="222"/>
      <c r="H3" s="161"/>
    </row>
    <row r="4" spans="1:14" ht="25.2" customHeight="1" x14ac:dyDescent="0.25">
      <c r="A4" s="10"/>
      <c r="B4" s="148" t="s">
        <v>222</v>
      </c>
      <c r="C4" s="8"/>
      <c r="D4" s="9"/>
      <c r="E4" s="222"/>
      <c r="F4" s="134"/>
      <c r="G4" s="222"/>
      <c r="H4" s="161"/>
      <c r="I4" s="18"/>
      <c r="J4" s="18"/>
      <c r="K4" s="18"/>
      <c r="L4" s="18"/>
      <c r="M4" s="18"/>
      <c r="N4" s="18"/>
    </row>
    <row r="5" spans="1:14" s="10" customFormat="1" ht="7.2" customHeight="1" x14ac:dyDescent="0.25">
      <c r="C5" s="8"/>
      <c r="D5" s="9"/>
      <c r="E5" s="222"/>
      <c r="F5" s="134"/>
      <c r="G5" s="222"/>
      <c r="H5" s="161"/>
    </row>
    <row r="6" spans="1:14" s="10" customFormat="1" ht="13.5" customHeight="1" x14ac:dyDescent="0.25">
      <c r="B6" s="21" t="s">
        <v>176</v>
      </c>
      <c r="C6" s="22"/>
      <c r="D6" s="23"/>
      <c r="E6" s="222"/>
      <c r="F6" s="134"/>
      <c r="G6" s="222"/>
      <c r="H6" s="161"/>
    </row>
    <row r="7" spans="1:14" s="10" customFormat="1" ht="7.2" customHeight="1" x14ac:dyDescent="0.25">
      <c r="C7" s="8"/>
      <c r="D7" s="9"/>
      <c r="E7" s="222"/>
      <c r="F7" s="134"/>
      <c r="G7" s="222"/>
      <c r="H7" s="161"/>
    </row>
    <row r="8" spans="1:14" s="10" customFormat="1" ht="13.5" customHeight="1" x14ac:dyDescent="0.25">
      <c r="B8" s="10" t="s">
        <v>231</v>
      </c>
      <c r="C8" s="13">
        <v>1</v>
      </c>
      <c r="D8" s="9" t="s">
        <v>7</v>
      </c>
      <c r="E8" s="222"/>
      <c r="F8" s="134"/>
      <c r="G8" s="222"/>
      <c r="H8" s="147"/>
    </row>
    <row r="9" spans="1:14" s="10" customFormat="1" ht="7.2" customHeight="1" x14ac:dyDescent="0.25">
      <c r="C9" s="239"/>
      <c r="D9" s="9"/>
      <c r="E9" s="222"/>
      <c r="F9" s="134"/>
      <c r="G9" s="222"/>
      <c r="H9" s="147"/>
    </row>
    <row r="10" spans="1:14" s="10" customFormat="1" ht="13.5" customHeight="1" x14ac:dyDescent="0.25">
      <c r="B10" s="21" t="s">
        <v>177</v>
      </c>
      <c r="C10" s="22"/>
      <c r="D10" s="23"/>
      <c r="E10" s="222"/>
      <c r="F10" s="134"/>
      <c r="G10" s="222"/>
      <c r="H10" s="147"/>
    </row>
    <row r="11" spans="1:14" s="10" customFormat="1" ht="7.2" customHeight="1" x14ac:dyDescent="0.3">
      <c r="C11" s="69"/>
      <c r="D11" s="9"/>
      <c r="E11" s="222"/>
      <c r="F11" s="134"/>
      <c r="G11" s="222"/>
      <c r="H11" s="240"/>
    </row>
    <row r="12" spans="1:14" s="10" customFormat="1" ht="13.5" customHeight="1" x14ac:dyDescent="0.25">
      <c r="B12" s="16" t="s">
        <v>169</v>
      </c>
      <c r="C12" s="124">
        <v>0.24</v>
      </c>
      <c r="D12" s="9" t="s">
        <v>7</v>
      </c>
      <c r="E12" s="222"/>
      <c r="F12" s="134"/>
      <c r="G12" s="222"/>
      <c r="H12" s="241"/>
    </row>
    <row r="13" spans="1:14" s="10" customFormat="1" ht="13.5" customHeight="1" x14ac:dyDescent="0.25">
      <c r="B13" s="10" t="s">
        <v>224</v>
      </c>
      <c r="C13" s="125">
        <v>3.5000000000000003E-2</v>
      </c>
      <c r="D13" s="9" t="s">
        <v>8</v>
      </c>
      <c r="E13" s="222"/>
      <c r="F13" s="136"/>
      <c r="G13" s="210"/>
      <c r="H13" s="137"/>
      <c r="J13" s="17"/>
    </row>
    <row r="14" spans="1:14" s="10" customFormat="1" ht="13.5" customHeight="1" x14ac:dyDescent="0.25">
      <c r="B14" s="18" t="s">
        <v>3</v>
      </c>
      <c r="C14" s="19">
        <f>(1/C12-1/C8)*C13</f>
        <v>0.11083333333333335</v>
      </c>
      <c r="D14" s="20" t="s">
        <v>9</v>
      </c>
      <c r="E14" s="222"/>
      <c r="F14" s="136"/>
      <c r="G14" s="210"/>
      <c r="H14" s="137"/>
    </row>
    <row r="15" spans="1:14" s="10" customFormat="1" ht="13.5" customHeight="1" x14ac:dyDescent="0.25">
      <c r="B15" s="10" t="s">
        <v>14</v>
      </c>
      <c r="C15" s="14">
        <f>ROUNDUP(C14,2)</f>
        <v>0.12</v>
      </c>
      <c r="D15" s="9" t="s">
        <v>9</v>
      </c>
      <c r="E15" s="222"/>
      <c r="F15" s="136"/>
      <c r="G15" s="222"/>
      <c r="H15" s="206"/>
    </row>
    <row r="16" spans="1:14" s="10" customFormat="1" ht="13.5" customHeight="1" x14ac:dyDescent="0.25">
      <c r="B16" s="10" t="s">
        <v>225</v>
      </c>
      <c r="C16" s="13">
        <v>0.12</v>
      </c>
      <c r="D16" s="9" t="s">
        <v>9</v>
      </c>
      <c r="E16" s="222"/>
      <c r="F16" s="134"/>
      <c r="G16" s="222"/>
      <c r="H16" s="240"/>
    </row>
    <row r="17" spans="1:49" s="10" customFormat="1" ht="13.5" customHeight="1" x14ac:dyDescent="0.25">
      <c r="B17" s="16" t="s">
        <v>181</v>
      </c>
      <c r="C17" s="14">
        <f>1/(C16/C13+1/C8)</f>
        <v>0.22580645161290325</v>
      </c>
      <c r="D17" s="9" t="s">
        <v>7</v>
      </c>
      <c r="E17" s="222"/>
      <c r="F17" s="136"/>
      <c r="G17" s="210"/>
      <c r="H17" s="137"/>
    </row>
    <row r="18" spans="1:49" s="10" customFormat="1" ht="7.2" customHeight="1" x14ac:dyDescent="0.25">
      <c r="B18" s="143"/>
      <c r="C18" s="147"/>
      <c r="D18" s="196"/>
      <c r="E18" s="222"/>
      <c r="F18" s="139" t="s">
        <v>39</v>
      </c>
      <c r="G18" s="139"/>
      <c r="H18" s="242">
        <f>1+H11%</f>
        <v>1</v>
      </c>
    </row>
    <row r="19" spans="1:49" s="54" customFormat="1" ht="13.5" customHeight="1" x14ac:dyDescent="0.25">
      <c r="B19" s="21" t="s">
        <v>182</v>
      </c>
      <c r="C19" s="22"/>
      <c r="D19" s="23"/>
      <c r="E19" s="222"/>
      <c r="F19" s="134"/>
      <c r="G19" s="222"/>
      <c r="H19" s="161"/>
    </row>
    <row r="20" spans="1:49" s="10" customFormat="1" ht="7.2" customHeight="1" x14ac:dyDescent="0.25">
      <c r="B20" s="7"/>
      <c r="C20" s="25"/>
      <c r="D20" s="9"/>
      <c r="E20" s="222"/>
      <c r="F20" s="134"/>
      <c r="G20" s="222"/>
      <c r="H20" s="161"/>
    </row>
    <row r="21" spans="1:49" s="10" customFormat="1" ht="13.5" customHeight="1" x14ac:dyDescent="0.25">
      <c r="B21" s="10" t="s">
        <v>101</v>
      </c>
      <c r="C21" s="286">
        <f>C8*Randbedingungen!F28*Randbedingungen!F20*0.8</f>
        <v>70.863552000000013</v>
      </c>
      <c r="D21" s="9" t="s">
        <v>15</v>
      </c>
      <c r="E21" s="222"/>
      <c r="F21" s="134"/>
      <c r="G21" s="222"/>
      <c r="H21" s="135"/>
    </row>
    <row r="22" spans="1:49" s="10" customFormat="1" ht="13.5" customHeight="1" x14ac:dyDescent="0.25">
      <c r="B22" s="10" t="s">
        <v>102</v>
      </c>
      <c r="C22" s="286">
        <f>IF(C16=0,C21,C17*Randbedingungen!F29*Randbedingungen!F20*0.8)</f>
        <v>12.968082580645163</v>
      </c>
      <c r="D22" s="9" t="s">
        <v>15</v>
      </c>
      <c r="E22" s="222"/>
      <c r="F22" s="136"/>
      <c r="G22" s="222"/>
      <c r="H22" s="137"/>
      <c r="L22" s="27" t="s">
        <v>5</v>
      </c>
      <c r="M22" s="27">
        <f>(ROUND((H22/10),0))*10</f>
        <v>0</v>
      </c>
      <c r="N22" s="27" t="s">
        <v>6</v>
      </c>
    </row>
    <row r="23" spans="1:49" s="10" customFormat="1" ht="13.5" customHeight="1" x14ac:dyDescent="0.25">
      <c r="B23" s="10" t="s">
        <v>4</v>
      </c>
      <c r="C23" s="286">
        <f>C21-C22</f>
        <v>57.895469419354853</v>
      </c>
      <c r="D23" s="9" t="s">
        <v>15</v>
      </c>
      <c r="E23" s="222"/>
      <c r="F23" s="136"/>
      <c r="G23" s="222"/>
      <c r="H23" s="137"/>
      <c r="L23" s="27" t="s">
        <v>5</v>
      </c>
      <c r="M23" s="27">
        <f>(ROUND((H23/10),0))*10</f>
        <v>0</v>
      </c>
      <c r="N23" s="27" t="s">
        <v>6</v>
      </c>
    </row>
    <row r="24" spans="1:49" s="10" customFormat="1" ht="13.5" customHeight="1" x14ac:dyDescent="0.25">
      <c r="B24" s="196" t="s">
        <v>97</v>
      </c>
      <c r="C24" s="44" t="str">
        <f>IF($C$17-$C$12&lt;=0,"Ja","Nein")</f>
        <v>Ja</v>
      </c>
      <c r="D24" s="9" t="s">
        <v>16</v>
      </c>
      <c r="E24" s="222"/>
      <c r="F24" s="136"/>
      <c r="G24" s="222"/>
      <c r="H24" s="138"/>
      <c r="I24" s="12"/>
    </row>
    <row r="25" spans="1:49" s="10" customFormat="1" ht="7.2" customHeight="1" x14ac:dyDescent="0.25">
      <c r="B25" s="12"/>
      <c r="C25" s="8"/>
      <c r="D25" s="9"/>
      <c r="E25" s="222"/>
      <c r="F25" s="139" t="s">
        <v>66</v>
      </c>
      <c r="G25" s="139"/>
      <c r="H25" s="139">
        <f>H13*(1+H14%)</f>
        <v>0</v>
      </c>
    </row>
    <row r="26" spans="1:49" ht="13.5" customHeight="1" x14ac:dyDescent="0.25">
      <c r="A26" s="130"/>
      <c r="B26" s="21" t="s">
        <v>206</v>
      </c>
      <c r="C26" s="153"/>
      <c r="D26" s="154"/>
      <c r="E26" s="159"/>
      <c r="F26" s="194"/>
      <c r="G26" s="159"/>
      <c r="H26" s="160"/>
      <c r="I26" s="132"/>
      <c r="J26" s="18"/>
      <c r="K26" s="18"/>
      <c r="L26" s="18"/>
      <c r="M26" s="18"/>
      <c r="N26" s="18"/>
      <c r="O26" s="98"/>
      <c r="P26" s="98"/>
      <c r="Q26" s="98"/>
      <c r="R26" s="98"/>
      <c r="S26" s="98"/>
      <c r="T26" s="98"/>
      <c r="U26" s="98"/>
      <c r="V26" s="98"/>
      <c r="W26" s="98"/>
      <c r="X26" s="98"/>
      <c r="Y26" s="98"/>
      <c r="Z26" s="98"/>
      <c r="AA26" s="98"/>
      <c r="AB26" s="98"/>
      <c r="AC26" s="98"/>
      <c r="AD26" s="98"/>
      <c r="AE26" s="98"/>
      <c r="AF26" s="98"/>
      <c r="AG26" s="98"/>
      <c r="AH26" s="98"/>
      <c r="AI26" s="98"/>
      <c r="AJ26" s="98"/>
      <c r="AK26" s="98"/>
      <c r="AL26" s="98"/>
      <c r="AM26" s="98"/>
      <c r="AN26" s="98"/>
      <c r="AO26" s="98"/>
      <c r="AP26" s="98"/>
      <c r="AQ26" s="98"/>
      <c r="AR26" s="98"/>
      <c r="AS26" s="98"/>
      <c r="AT26" s="98"/>
      <c r="AU26" s="98"/>
      <c r="AV26" s="98"/>
      <c r="AW26" s="98"/>
    </row>
    <row r="27" spans="1:49" ht="7.2" customHeight="1" x14ac:dyDescent="0.25">
      <c r="A27" s="130"/>
      <c r="B27" s="130"/>
      <c r="C27" s="131"/>
      <c r="D27" s="157"/>
      <c r="E27" s="159"/>
      <c r="F27" s="194"/>
      <c r="G27" s="159"/>
      <c r="H27" s="160"/>
      <c r="I27" s="132"/>
      <c r="J27" s="18"/>
      <c r="K27" s="18"/>
      <c r="L27" s="18"/>
      <c r="M27" s="18"/>
      <c r="N27" s="18"/>
      <c r="O27" s="98"/>
      <c r="P27" s="98"/>
      <c r="Q27" s="98"/>
      <c r="R27" s="98"/>
      <c r="S27" s="98"/>
      <c r="T27" s="98"/>
      <c r="U27" s="98"/>
      <c r="V27" s="98"/>
      <c r="W27" s="98"/>
      <c r="X27" s="98"/>
      <c r="Y27" s="98"/>
      <c r="Z27" s="98"/>
      <c r="AA27" s="98"/>
      <c r="AB27" s="98"/>
      <c r="AC27" s="98"/>
      <c r="AD27" s="98"/>
      <c r="AE27" s="98"/>
      <c r="AF27" s="98"/>
      <c r="AG27" s="98"/>
      <c r="AH27" s="98"/>
      <c r="AI27" s="98"/>
      <c r="AJ27" s="98"/>
      <c r="AK27" s="98"/>
      <c r="AL27" s="98"/>
      <c r="AM27" s="98"/>
      <c r="AN27" s="98"/>
      <c r="AO27" s="98"/>
      <c r="AP27" s="98"/>
      <c r="AQ27" s="98"/>
      <c r="AR27" s="98"/>
      <c r="AS27" s="98"/>
      <c r="AT27" s="98"/>
      <c r="AU27" s="98"/>
      <c r="AV27" s="98"/>
      <c r="AW27" s="98"/>
    </row>
    <row r="28" spans="1:49" ht="13.5" customHeight="1" x14ac:dyDescent="0.25">
      <c r="A28" s="130"/>
      <c r="B28" s="26" t="s">
        <v>232</v>
      </c>
      <c r="C28" s="200">
        <v>0</v>
      </c>
      <c r="D28" s="195" t="s">
        <v>136</v>
      </c>
      <c r="E28" s="159"/>
      <c r="F28" s="194"/>
      <c r="G28" s="159"/>
      <c r="H28" s="160"/>
      <c r="I28" s="132"/>
      <c r="J28" s="18"/>
      <c r="K28" s="18"/>
      <c r="L28" s="18"/>
      <c r="M28" s="18"/>
      <c r="N28" s="18"/>
      <c r="O28" s="98"/>
      <c r="P28" s="98"/>
      <c r="Q28" s="98"/>
      <c r="R28" s="98"/>
      <c r="S28" s="98"/>
      <c r="T28" s="98"/>
      <c r="U28" s="98"/>
      <c r="V28" s="98"/>
      <c r="W28" s="98"/>
      <c r="X28" s="98"/>
      <c r="Y28" s="98"/>
      <c r="Z28" s="98"/>
      <c r="AA28" s="98"/>
      <c r="AB28" s="98"/>
      <c r="AC28" s="98"/>
      <c r="AD28" s="98"/>
      <c r="AE28" s="98"/>
      <c r="AF28" s="98"/>
      <c r="AG28" s="98"/>
      <c r="AH28" s="98"/>
      <c r="AI28" s="98"/>
      <c r="AJ28" s="98"/>
      <c r="AK28" s="98"/>
      <c r="AL28" s="98"/>
      <c r="AM28" s="98"/>
      <c r="AN28" s="98"/>
      <c r="AO28" s="98"/>
      <c r="AP28" s="98"/>
      <c r="AQ28" s="98"/>
      <c r="AR28" s="98"/>
      <c r="AS28" s="98"/>
      <c r="AT28" s="98"/>
      <c r="AU28" s="98"/>
      <c r="AV28" s="98"/>
      <c r="AW28" s="98"/>
    </row>
    <row r="29" spans="1:49" ht="13.5" customHeight="1" x14ac:dyDescent="0.25">
      <c r="A29" s="130"/>
      <c r="B29" s="10" t="s">
        <v>207</v>
      </c>
      <c r="C29" s="290">
        <f>C23*C28</f>
        <v>0</v>
      </c>
      <c r="D29" s="9" t="s">
        <v>99</v>
      </c>
      <c r="E29" s="222"/>
      <c r="F29" s="222"/>
      <c r="G29" s="222"/>
      <c r="H29" s="206"/>
      <c r="I29" s="132"/>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98"/>
      <c r="AK29" s="98"/>
      <c r="AL29" s="98"/>
      <c r="AM29" s="98"/>
      <c r="AN29" s="98"/>
      <c r="AO29" s="98"/>
      <c r="AP29" s="98"/>
      <c r="AQ29" s="98"/>
      <c r="AR29" s="98"/>
      <c r="AS29" s="98"/>
      <c r="AT29" s="98"/>
      <c r="AU29" s="98"/>
      <c r="AV29" s="98"/>
      <c r="AW29" s="98"/>
    </row>
    <row r="30" spans="1:49" s="10" customFormat="1" x14ac:dyDescent="0.25">
      <c r="C30" s="8"/>
      <c r="D30" s="9"/>
      <c r="E30" s="222"/>
      <c r="F30" s="134"/>
      <c r="G30" s="222"/>
      <c r="H30" s="161"/>
    </row>
    <row r="31" spans="1:49" s="10" customFormat="1" x14ac:dyDescent="0.25">
      <c r="C31" s="8"/>
      <c r="D31" s="9"/>
      <c r="E31" s="222"/>
      <c r="F31" s="134"/>
      <c r="G31" s="222"/>
      <c r="H31" s="161"/>
    </row>
    <row r="32" spans="1:49" s="10" customFormat="1" x14ac:dyDescent="0.25">
      <c r="C32" s="8"/>
      <c r="D32" s="9"/>
      <c r="E32" s="222"/>
      <c r="F32" s="134"/>
      <c r="G32" s="222"/>
      <c r="H32" s="161"/>
    </row>
    <row r="33" spans="3:8" s="10" customFormat="1" x14ac:dyDescent="0.25">
      <c r="C33" s="8"/>
      <c r="D33" s="9"/>
      <c r="E33" s="222"/>
      <c r="F33" s="134"/>
      <c r="G33" s="222"/>
      <c r="H33" s="161"/>
    </row>
    <row r="34" spans="3:8" s="10" customFormat="1" x14ac:dyDescent="0.25">
      <c r="C34" s="8"/>
      <c r="D34" s="9"/>
      <c r="E34" s="222"/>
      <c r="F34" s="134"/>
      <c r="G34" s="222"/>
      <c r="H34" s="161"/>
    </row>
    <row r="35" spans="3:8" s="10" customFormat="1" x14ac:dyDescent="0.25">
      <c r="C35" s="8"/>
      <c r="D35" s="9"/>
      <c r="E35" s="222"/>
      <c r="F35" s="134"/>
      <c r="G35" s="222"/>
      <c r="H35" s="161"/>
    </row>
    <row r="36" spans="3:8" s="10" customFormat="1" x14ac:dyDescent="0.25">
      <c r="C36" s="8"/>
      <c r="D36" s="9"/>
      <c r="E36" s="222"/>
      <c r="F36" s="134"/>
      <c r="G36" s="222"/>
      <c r="H36" s="161"/>
    </row>
    <row r="37" spans="3:8" s="10" customFormat="1" x14ac:dyDescent="0.25">
      <c r="C37" s="8"/>
      <c r="D37" s="9"/>
      <c r="E37" s="222"/>
      <c r="F37" s="134"/>
      <c r="G37" s="222"/>
      <c r="H37" s="161"/>
    </row>
    <row r="38" spans="3:8" s="10" customFormat="1" x14ac:dyDescent="0.25">
      <c r="C38" s="8"/>
      <c r="D38" s="9"/>
      <c r="E38" s="222"/>
      <c r="F38" s="134"/>
      <c r="G38" s="222"/>
      <c r="H38" s="161"/>
    </row>
    <row r="39" spans="3:8" s="10" customFormat="1" x14ac:dyDescent="0.25">
      <c r="C39" s="8"/>
      <c r="D39" s="9"/>
      <c r="E39" s="222"/>
      <c r="F39" s="134"/>
      <c r="G39" s="222"/>
      <c r="H39" s="161"/>
    </row>
    <row r="40" spans="3:8" s="10" customFormat="1" x14ac:dyDescent="0.25">
      <c r="C40" s="8"/>
      <c r="D40" s="9"/>
      <c r="E40" s="222"/>
      <c r="F40" s="134"/>
      <c r="G40" s="222"/>
      <c r="H40" s="161"/>
    </row>
    <row r="41" spans="3:8" s="10" customFormat="1" x14ac:dyDescent="0.25">
      <c r="C41" s="8"/>
      <c r="D41" s="9"/>
      <c r="E41" s="222"/>
      <c r="F41" s="134"/>
      <c r="G41" s="222"/>
      <c r="H41" s="161"/>
    </row>
    <row r="42" spans="3:8" s="10" customFormat="1" x14ac:dyDescent="0.25">
      <c r="C42" s="8"/>
      <c r="D42" s="9"/>
      <c r="E42" s="222"/>
      <c r="F42" s="134"/>
      <c r="G42" s="222"/>
      <c r="H42" s="161"/>
    </row>
    <row r="43" spans="3:8" s="10" customFormat="1" x14ac:dyDescent="0.25">
      <c r="C43" s="8"/>
      <c r="D43" s="9"/>
      <c r="E43" s="222"/>
      <c r="F43" s="134"/>
      <c r="G43" s="222"/>
      <c r="H43" s="161"/>
    </row>
    <row r="44" spans="3:8" s="10" customFormat="1" x14ac:dyDescent="0.25">
      <c r="C44" s="8"/>
      <c r="D44" s="9"/>
      <c r="E44" s="222"/>
      <c r="F44" s="134"/>
      <c r="G44" s="222"/>
      <c r="H44" s="161"/>
    </row>
    <row r="45" spans="3:8" s="10" customFormat="1" x14ac:dyDescent="0.25">
      <c r="C45" s="8"/>
      <c r="D45" s="9"/>
      <c r="E45" s="222"/>
      <c r="F45" s="134"/>
      <c r="G45" s="222"/>
      <c r="H45" s="161"/>
    </row>
    <row r="46" spans="3:8" s="10" customFormat="1" x14ac:dyDescent="0.25">
      <c r="C46" s="8"/>
      <c r="D46" s="9"/>
      <c r="E46" s="222"/>
      <c r="F46" s="134"/>
      <c r="G46" s="222"/>
      <c r="H46" s="161"/>
    </row>
    <row r="47" spans="3:8" s="10" customFormat="1" x14ac:dyDescent="0.25">
      <c r="C47" s="8"/>
      <c r="D47" s="9"/>
      <c r="E47" s="222"/>
      <c r="F47" s="134"/>
      <c r="G47" s="222"/>
      <c r="H47" s="161"/>
    </row>
    <row r="48" spans="3:8" s="10" customFormat="1" x14ac:dyDescent="0.25">
      <c r="C48" s="8"/>
      <c r="D48" s="9"/>
      <c r="E48" s="222"/>
      <c r="F48" s="134"/>
      <c r="G48" s="222"/>
      <c r="H48" s="161"/>
    </row>
    <row r="49" spans="3:8" s="10" customFormat="1" x14ac:dyDescent="0.25">
      <c r="C49" s="8"/>
      <c r="D49" s="9"/>
      <c r="E49" s="222"/>
      <c r="F49" s="134"/>
      <c r="G49" s="222"/>
      <c r="H49" s="161"/>
    </row>
    <row r="50" spans="3:8" s="10" customFormat="1" x14ac:dyDescent="0.25">
      <c r="C50" s="8"/>
      <c r="D50" s="9"/>
      <c r="E50" s="222"/>
      <c r="F50" s="134"/>
      <c r="G50" s="222"/>
      <c r="H50" s="161"/>
    </row>
    <row r="51" spans="3:8" s="10" customFormat="1" x14ac:dyDescent="0.25">
      <c r="C51" s="8"/>
      <c r="D51" s="9"/>
      <c r="E51" s="222"/>
      <c r="F51" s="134"/>
      <c r="G51" s="222"/>
      <c r="H51" s="161"/>
    </row>
    <row r="52" spans="3:8" s="10" customFormat="1" x14ac:dyDescent="0.25">
      <c r="C52" s="8"/>
      <c r="D52" s="9"/>
      <c r="E52" s="222"/>
      <c r="F52" s="134"/>
      <c r="G52" s="222"/>
      <c r="H52" s="161"/>
    </row>
    <row r="53" spans="3:8" s="10" customFormat="1" x14ac:dyDescent="0.25">
      <c r="C53" s="8"/>
      <c r="D53" s="9"/>
      <c r="E53" s="222"/>
      <c r="F53" s="134"/>
      <c r="G53" s="222"/>
      <c r="H53" s="161"/>
    </row>
    <row r="54" spans="3:8" s="10" customFormat="1" x14ac:dyDescent="0.25">
      <c r="C54" s="8"/>
      <c r="D54" s="9"/>
      <c r="E54" s="222"/>
      <c r="F54" s="134"/>
      <c r="G54" s="222"/>
      <c r="H54" s="161"/>
    </row>
    <row r="55" spans="3:8" s="10" customFormat="1" x14ac:dyDescent="0.25">
      <c r="C55" s="8"/>
      <c r="D55" s="9"/>
      <c r="E55" s="222"/>
      <c r="F55" s="134"/>
      <c r="G55" s="222"/>
      <c r="H55" s="161"/>
    </row>
    <row r="56" spans="3:8" s="10" customFormat="1" x14ac:dyDescent="0.25">
      <c r="C56" s="8"/>
      <c r="D56" s="9"/>
      <c r="E56" s="222"/>
      <c r="F56" s="134"/>
      <c r="G56" s="222"/>
      <c r="H56" s="161"/>
    </row>
    <row r="57" spans="3:8" s="10" customFormat="1" x14ac:dyDescent="0.25">
      <c r="C57" s="8"/>
      <c r="D57" s="9"/>
      <c r="E57" s="222"/>
      <c r="F57" s="134"/>
      <c r="G57" s="222"/>
      <c r="H57" s="161"/>
    </row>
    <row r="58" spans="3:8" s="10" customFormat="1" x14ac:dyDescent="0.25">
      <c r="C58" s="8"/>
      <c r="D58" s="9"/>
      <c r="E58" s="222"/>
      <c r="F58" s="134"/>
      <c r="G58" s="222"/>
      <c r="H58" s="161"/>
    </row>
    <row r="59" spans="3:8" s="10" customFormat="1" x14ac:dyDescent="0.25">
      <c r="C59" s="8"/>
      <c r="D59" s="9"/>
      <c r="E59" s="222"/>
      <c r="F59" s="134"/>
      <c r="G59" s="222"/>
      <c r="H59" s="161"/>
    </row>
    <row r="60" spans="3:8" s="10" customFormat="1" x14ac:dyDescent="0.25">
      <c r="C60" s="8"/>
      <c r="D60" s="9"/>
      <c r="E60" s="222"/>
      <c r="F60" s="134"/>
      <c r="G60" s="222"/>
      <c r="H60" s="161"/>
    </row>
    <row r="61" spans="3:8" s="10" customFormat="1" x14ac:dyDescent="0.25">
      <c r="C61" s="8"/>
      <c r="D61" s="9"/>
      <c r="E61" s="222"/>
      <c r="F61" s="134"/>
      <c r="G61" s="222"/>
      <c r="H61" s="161"/>
    </row>
    <row r="62" spans="3:8" s="10" customFormat="1" x14ac:dyDescent="0.25">
      <c r="C62" s="8"/>
      <c r="D62" s="9"/>
      <c r="E62" s="222"/>
      <c r="F62" s="134"/>
      <c r="G62" s="222"/>
      <c r="H62" s="161"/>
    </row>
    <row r="63" spans="3:8" s="10" customFormat="1" x14ac:dyDescent="0.25">
      <c r="C63" s="8"/>
      <c r="D63" s="9"/>
      <c r="E63" s="222"/>
      <c r="F63" s="134"/>
      <c r="G63" s="222"/>
      <c r="H63" s="161"/>
    </row>
    <row r="64" spans="3:8" s="10" customFormat="1" x14ac:dyDescent="0.25">
      <c r="C64" s="8"/>
      <c r="D64" s="9"/>
      <c r="E64" s="222"/>
      <c r="F64" s="134"/>
      <c r="G64" s="222"/>
      <c r="H64" s="161"/>
    </row>
  </sheetData>
  <sheetProtection algorithmName="SHA-512" hashValue="umETyKkNbrIcUaBiw9tA95Wb9KXAxtGhYg955JCPCEW2mVVtOmYINfg8/YyP7zwXKEz0H0bIIpPo0r2mNyD5tA==" saltValue="akdbZEzHGx0Q4I8f91t0UQ==" spinCount="100000" sheet="1" selectLockedCells="1"/>
  <customSheetViews>
    <customSheetView guid="{9D84F4CB-A17A-46E3-B9A5-A9FF93BD3E99}" showGridLines="0" topLeftCell="B1">
      <selection activeCell="B37" sqref="B37"/>
      <rowBreaks count="1" manualBreakCount="1">
        <brk id="17" max="16383" man="1"/>
      </rowBreaks>
      <pageMargins left="0.25" right="0.25" top="0.75" bottom="0.75" header="0.3" footer="0.3"/>
      <pageSetup paperSize="9" orientation="landscape" r:id="rId1"/>
    </customSheetView>
  </customSheetViews>
  <conditionalFormatting sqref="C16">
    <cfRule type="cellIs" dxfId="5" priority="34" operator="lessThan">
      <formula>+$C$15</formula>
    </cfRule>
  </conditionalFormatting>
  <conditionalFormatting sqref="C24">
    <cfRule type="cellIs" dxfId="4" priority="13" operator="equal">
      <formula>"Ja"</formula>
    </cfRule>
  </conditionalFormatting>
  <conditionalFormatting sqref="D18">
    <cfRule type="expression" dxfId="3" priority="1">
      <formula>#REF!="Kostenfunktion"</formula>
    </cfRule>
  </conditionalFormatting>
  <conditionalFormatting sqref="C18">
    <cfRule type="expression" dxfId="2" priority="67">
      <formula>#REF!="Kostenfunktion"</formula>
    </cfRule>
  </conditionalFormatting>
  <conditionalFormatting sqref="B18">
    <cfRule type="expression" dxfId="1" priority="68">
      <formula>#REF!="Kostenfunktion"</formula>
    </cfRule>
  </conditionalFormatting>
  <pageMargins left="0.25" right="0.25" top="0.75" bottom="0.75" header="0.3" footer="0.3"/>
  <pageSetup paperSize="9" orientation="landscape" r:id="rId2"/>
  <rowBreaks count="1" manualBreakCount="1">
    <brk id="17" max="16383" man="1"/>
  </rowBreaks>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7">
    <tabColor theme="3" tint="0.79998168889431442"/>
  </sheetPr>
  <dimension ref="A1:AS89"/>
  <sheetViews>
    <sheetView showGridLines="0" zoomScaleNormal="100" workbookViewId="0">
      <selection activeCell="C28" sqref="C28"/>
    </sheetView>
  </sheetViews>
  <sheetFormatPr baseColWidth="10" defaultRowHeight="14.4" x14ac:dyDescent="0.3"/>
  <cols>
    <col min="1" max="1" width="2.6640625" customWidth="1"/>
    <col min="2" max="2" width="41.6640625" customWidth="1"/>
    <col min="3" max="3" width="41.44140625" style="36" customWidth="1"/>
    <col min="4" max="4" width="1" customWidth="1"/>
    <col min="5" max="5" width="51.6640625" style="37" customWidth="1"/>
    <col min="6" max="6" width="12.109375" customWidth="1"/>
    <col min="7" max="7" width="35.88671875" customWidth="1"/>
    <col min="8" max="13" width="13.33203125" customWidth="1"/>
  </cols>
  <sheetData>
    <row r="1" spans="1:10" s="2" customFormat="1" ht="7.2" customHeight="1" x14ac:dyDescent="0.3">
      <c r="C1" s="73"/>
      <c r="E1" s="75"/>
    </row>
    <row r="2" spans="1:10" s="2" customFormat="1" ht="16.2" customHeight="1" x14ac:dyDescent="0.4">
      <c r="B2" s="234" t="s">
        <v>191</v>
      </c>
      <c r="C2" s="149"/>
      <c r="D2" s="150"/>
      <c r="E2" s="151"/>
    </row>
    <row r="3" spans="1:10" s="2" customFormat="1" ht="16.2" customHeight="1" x14ac:dyDescent="0.3">
      <c r="B3" s="167" t="s">
        <v>163</v>
      </c>
      <c r="C3" s="172"/>
      <c r="D3" s="173"/>
      <c r="E3" s="174"/>
    </row>
    <row r="4" spans="1:10" s="4" customFormat="1" ht="25.2" customHeight="1" x14ac:dyDescent="0.25">
      <c r="A4" s="10"/>
      <c r="B4" s="148" t="s">
        <v>222</v>
      </c>
      <c r="C4" s="8"/>
      <c r="D4" s="10"/>
      <c r="E4" s="11"/>
      <c r="F4" s="18"/>
      <c r="G4" s="18"/>
      <c r="H4" s="18"/>
      <c r="I4" s="18"/>
      <c r="J4" s="18"/>
    </row>
    <row r="5" spans="1:10" s="4" customFormat="1" ht="7.2" customHeight="1" x14ac:dyDescent="0.25">
      <c r="A5" s="10"/>
      <c r="B5" s="148"/>
      <c r="C5" s="8"/>
      <c r="D5" s="10"/>
      <c r="E5" s="11"/>
      <c r="F5" s="18"/>
      <c r="G5" s="18"/>
      <c r="H5" s="18"/>
      <c r="I5" s="18"/>
      <c r="J5" s="18"/>
    </row>
    <row r="6" spans="1:10" s="4" customFormat="1" ht="13.5" customHeight="1" x14ac:dyDescent="0.3">
      <c r="A6" s="10"/>
      <c r="B6" s="21" t="s">
        <v>183</v>
      </c>
      <c r="C6" s="22"/>
      <c r="D6" s="82"/>
      <c r="E6" s="24"/>
      <c r="F6" s="18"/>
      <c r="G6" s="18"/>
      <c r="H6" s="18"/>
      <c r="I6" s="18"/>
      <c r="J6" s="18"/>
    </row>
    <row r="7" spans="1:10" s="4" customFormat="1" ht="7.2" customHeight="1" x14ac:dyDescent="0.25">
      <c r="A7" s="10"/>
      <c r="B7" s="148"/>
      <c r="C7" s="8"/>
      <c r="D7" s="10"/>
      <c r="E7" s="11"/>
      <c r="F7" s="18"/>
      <c r="G7" s="18"/>
      <c r="H7" s="18"/>
      <c r="I7" s="18"/>
      <c r="J7" s="18"/>
    </row>
    <row r="8" spans="1:10" s="67" customFormat="1" ht="13.5" customHeight="1" x14ac:dyDescent="0.3">
      <c r="B8" s="52" t="s">
        <v>233</v>
      </c>
      <c r="C8" s="284" t="s">
        <v>55</v>
      </c>
      <c r="D8" s="201"/>
      <c r="E8" s="211"/>
    </row>
    <row r="9" spans="1:10" s="2" customFormat="1" ht="13.5" customHeight="1" x14ac:dyDescent="0.3">
      <c r="B9" s="52" t="s">
        <v>184</v>
      </c>
      <c r="C9" s="14">
        <f>VLOOKUP($C$8, Tabelle1!$C$21:$D$28,2,FALSE)</f>
        <v>5</v>
      </c>
      <c r="E9" s="76" t="s">
        <v>7</v>
      </c>
      <c r="G9" s="67"/>
    </row>
    <row r="10" spans="1:10" s="2" customFormat="1" ht="13.5" customHeight="1" x14ac:dyDescent="0.3">
      <c r="B10" s="52" t="s">
        <v>185</v>
      </c>
      <c r="C10" s="14">
        <f>VLOOKUP($C$8, Tabelle1!$C$21:$E$28,3,FALSE)</f>
        <v>0.86</v>
      </c>
      <c r="E10" s="74"/>
      <c r="G10" s="67"/>
    </row>
    <row r="11" spans="1:10" s="2" customFormat="1" ht="13.5" customHeight="1" x14ac:dyDescent="0.3">
      <c r="B11" s="16" t="s">
        <v>169</v>
      </c>
      <c r="C11" s="14">
        <v>1.3</v>
      </c>
      <c r="E11" s="76" t="s">
        <v>7</v>
      </c>
      <c r="G11" s="67"/>
    </row>
    <row r="12" spans="1:10" s="2" customFormat="1" ht="7.2" customHeight="1" x14ac:dyDescent="0.3">
      <c r="B12" s="126"/>
      <c r="C12" s="25"/>
      <c r="E12" s="144"/>
      <c r="G12" s="67"/>
    </row>
    <row r="13" spans="1:10" s="2" customFormat="1" ht="13.5" customHeight="1" x14ac:dyDescent="0.3">
      <c r="B13" s="21" t="s">
        <v>40</v>
      </c>
      <c r="C13" s="22"/>
      <c r="D13" s="294"/>
      <c r="E13" s="24"/>
      <c r="G13" s="70"/>
    </row>
    <row r="14" spans="1:10" s="2" customFormat="1" ht="7.2" customHeight="1" x14ac:dyDescent="0.3">
      <c r="B14" s="51" t="s">
        <v>41</v>
      </c>
      <c r="C14" s="78">
        <f>C9-(C10*1.65)</f>
        <v>3.5810000000000004</v>
      </c>
      <c r="D14" s="293"/>
      <c r="E14" s="146"/>
    </row>
    <row r="15" spans="1:10" s="2" customFormat="1" ht="13.5" customHeight="1" x14ac:dyDescent="0.3">
      <c r="B15" s="52" t="s">
        <v>234</v>
      </c>
      <c r="C15" s="285" t="s">
        <v>165</v>
      </c>
      <c r="D15" s="79">
        <f>IF(C15=Tabelle1!$C$31,Tabelle1!$E$31,IF(C15=Tabelle1!$C$32,Tabelle1!$E$32,Tabelle1!$E$33))</f>
        <v>2</v>
      </c>
      <c r="E15" s="146"/>
    </row>
    <row r="16" spans="1:10" s="2" customFormat="1" ht="13.5" customHeight="1" x14ac:dyDescent="0.3">
      <c r="B16" s="52" t="s">
        <v>186</v>
      </c>
      <c r="C16" s="80">
        <f>IF(D15=1,Tabelle1!$D$31,IF(D15=2,Tabelle1!$D$32,Tabelle1!$D$33))</f>
        <v>1</v>
      </c>
      <c r="D16" s="67"/>
      <c r="E16" s="76" t="s">
        <v>7</v>
      </c>
    </row>
    <row r="17" spans="1:45" s="2" customFormat="1" ht="13.5" customHeight="1" x14ac:dyDescent="0.3">
      <c r="B17" s="52" t="s">
        <v>187</v>
      </c>
      <c r="C17" s="80">
        <f>IF(C16=1.3,0.6,IF(C16=1,0.5,IF(C16=0.8,0.45,0)))</f>
        <v>0.5</v>
      </c>
      <c r="D17" s="67"/>
      <c r="E17" s="55"/>
    </row>
    <row r="18" spans="1:45" s="2" customFormat="1" ht="7.2" customHeight="1" x14ac:dyDescent="0.3">
      <c r="B18" s="51" t="s">
        <v>42</v>
      </c>
      <c r="C18" s="78">
        <f>C16-(C17*1.65)</f>
        <v>0.17500000000000004</v>
      </c>
      <c r="E18" s="55"/>
    </row>
    <row r="19" spans="1:45" s="83" customFormat="1" ht="13.5" customHeight="1" x14ac:dyDescent="0.3">
      <c r="B19" s="21" t="s">
        <v>195</v>
      </c>
      <c r="C19" s="81"/>
      <c r="D19" s="82"/>
      <c r="E19" s="24"/>
    </row>
    <row r="20" spans="1:45" s="2" customFormat="1" ht="7.2" customHeight="1" x14ac:dyDescent="0.3">
      <c r="C20" s="73"/>
      <c r="E20" s="11"/>
    </row>
    <row r="21" spans="1:45" s="2" customFormat="1" ht="13.5" customHeight="1" x14ac:dyDescent="0.3">
      <c r="B21" s="10" t="s">
        <v>101</v>
      </c>
      <c r="C21" s="286">
        <f>C14*Randbedingungen!F28*Randbedingungen!F20</f>
        <v>317.20297464000004</v>
      </c>
      <c r="E21" s="52" t="s">
        <v>15</v>
      </c>
    </row>
    <row r="22" spans="1:45" s="2" customFormat="1" ht="13.5" customHeight="1" x14ac:dyDescent="0.3">
      <c r="B22" s="10" t="s">
        <v>102</v>
      </c>
      <c r="C22" s="286">
        <f>C18*Randbedingungen!F29*Randbedingungen!F20</f>
        <v>12.562830000000002</v>
      </c>
      <c r="E22" s="52" t="s">
        <v>15</v>
      </c>
      <c r="G22" s="84"/>
      <c r="I22" s="79" t="s">
        <v>5</v>
      </c>
      <c r="J22" s="79" t="s">
        <v>6</v>
      </c>
    </row>
    <row r="23" spans="1:45" s="2" customFormat="1" ht="13.5" customHeight="1" x14ac:dyDescent="0.3">
      <c r="B23" s="10" t="s">
        <v>4</v>
      </c>
      <c r="C23" s="286">
        <f>C21-C22</f>
        <v>304.64014464000002</v>
      </c>
      <c r="E23" s="52" t="s">
        <v>15</v>
      </c>
      <c r="G23" s="85"/>
      <c r="H23" s="86"/>
      <c r="I23" s="79"/>
      <c r="J23" s="79" t="s">
        <v>6</v>
      </c>
    </row>
    <row r="24" spans="1:45" s="2" customFormat="1" ht="13.5" customHeight="1" x14ac:dyDescent="0.3">
      <c r="B24" s="52" t="s">
        <v>96</v>
      </c>
      <c r="C24" s="44" t="str">
        <f>IF($C$16-$C$11&lt;=0,"Ja","Nein")</f>
        <v>Ja</v>
      </c>
      <c r="E24" s="52" t="s">
        <v>16</v>
      </c>
    </row>
    <row r="25" spans="1:45" s="2" customFormat="1" ht="7.2" customHeight="1" x14ac:dyDescent="0.3">
      <c r="B25" s="87"/>
      <c r="C25" s="73"/>
      <c r="E25" s="75"/>
      <c r="G25" s="87"/>
      <c r="H25" s="73"/>
      <c r="I25" s="74"/>
      <c r="J25" s="75"/>
      <c r="L25" s="73"/>
    </row>
    <row r="26" spans="1:45" s="4" customFormat="1" ht="13.5" customHeight="1" x14ac:dyDescent="0.25">
      <c r="A26" s="130"/>
      <c r="B26" s="21" t="s">
        <v>206</v>
      </c>
      <c r="C26" s="153"/>
      <c r="D26" s="155"/>
      <c r="E26" s="156"/>
      <c r="F26" s="132"/>
      <c r="G26" s="18"/>
      <c r="H26" s="18"/>
      <c r="I26" s="18"/>
      <c r="J26" s="18"/>
      <c r="K26" s="98"/>
      <c r="L26" s="98"/>
      <c r="M26" s="98"/>
      <c r="N26" s="98"/>
      <c r="O26" s="98"/>
      <c r="P26" s="98"/>
      <c r="Q26" s="98"/>
      <c r="R26" s="98"/>
      <c r="S26" s="98"/>
      <c r="T26" s="98"/>
      <c r="U26" s="98"/>
      <c r="V26" s="98"/>
      <c r="W26" s="98"/>
      <c r="X26" s="98"/>
      <c r="Y26" s="98"/>
      <c r="Z26" s="98"/>
      <c r="AA26" s="98"/>
      <c r="AB26" s="98"/>
      <c r="AC26" s="98"/>
      <c r="AD26" s="98"/>
      <c r="AE26" s="98"/>
      <c r="AF26" s="98"/>
      <c r="AG26" s="98"/>
      <c r="AH26" s="98"/>
      <c r="AI26" s="98"/>
      <c r="AJ26" s="98"/>
      <c r="AK26" s="98"/>
      <c r="AL26" s="98"/>
      <c r="AM26" s="98"/>
      <c r="AN26" s="98"/>
      <c r="AO26" s="98"/>
      <c r="AP26" s="98"/>
      <c r="AQ26" s="98"/>
      <c r="AR26" s="98"/>
      <c r="AS26" s="98"/>
    </row>
    <row r="27" spans="1:45" s="4" customFormat="1" ht="7.2" customHeight="1" x14ac:dyDescent="0.25">
      <c r="A27" s="130"/>
      <c r="B27" s="130"/>
      <c r="C27" s="131"/>
      <c r="D27" s="158"/>
      <c r="E27" s="129"/>
      <c r="F27" s="132"/>
      <c r="G27" s="18"/>
      <c r="H27" s="18"/>
      <c r="I27" s="18"/>
      <c r="J27" s="18"/>
      <c r="K27" s="98"/>
      <c r="L27" s="98"/>
      <c r="M27" s="98"/>
      <c r="N27" s="98"/>
      <c r="O27" s="98"/>
      <c r="P27" s="98"/>
      <c r="Q27" s="98"/>
      <c r="R27" s="98"/>
      <c r="S27" s="98"/>
      <c r="T27" s="98"/>
      <c r="U27" s="98"/>
      <c r="V27" s="98"/>
      <c r="W27" s="98"/>
      <c r="X27" s="98"/>
      <c r="Y27" s="98"/>
      <c r="Z27" s="98"/>
      <c r="AA27" s="98"/>
      <c r="AB27" s="98"/>
      <c r="AC27" s="98"/>
      <c r="AD27" s="98"/>
      <c r="AE27" s="98"/>
      <c r="AF27" s="98"/>
      <c r="AG27" s="98"/>
      <c r="AH27" s="98"/>
      <c r="AI27" s="98"/>
      <c r="AJ27" s="98"/>
      <c r="AK27" s="98"/>
      <c r="AL27" s="98"/>
      <c r="AM27" s="98"/>
      <c r="AN27" s="98"/>
      <c r="AO27" s="98"/>
      <c r="AP27" s="98"/>
      <c r="AQ27" s="98"/>
      <c r="AR27" s="98"/>
      <c r="AS27" s="98"/>
    </row>
    <row r="28" spans="1:45" s="4" customFormat="1" ht="13.5" customHeight="1" x14ac:dyDescent="0.25">
      <c r="A28" s="130"/>
      <c r="B28" s="26" t="s">
        <v>235</v>
      </c>
      <c r="C28" s="200"/>
      <c r="D28" s="159"/>
      <c r="E28" s="195" t="s">
        <v>136</v>
      </c>
      <c r="F28" s="132"/>
      <c r="G28" s="18"/>
      <c r="H28" s="18"/>
      <c r="I28" s="18"/>
      <c r="J28" s="18"/>
      <c r="K28" s="98"/>
      <c r="L28" s="98"/>
      <c r="M28" s="98"/>
      <c r="N28" s="98"/>
      <c r="O28" s="98"/>
      <c r="P28" s="98"/>
      <c r="Q28" s="98"/>
      <c r="R28" s="98"/>
      <c r="S28" s="98"/>
      <c r="T28" s="98"/>
      <c r="U28" s="98"/>
      <c r="V28" s="98"/>
      <c r="W28" s="98"/>
      <c r="X28" s="98"/>
      <c r="Y28" s="98"/>
      <c r="Z28" s="98"/>
      <c r="AA28" s="98"/>
      <c r="AB28" s="98"/>
      <c r="AC28" s="98"/>
      <c r="AD28" s="98"/>
      <c r="AE28" s="98"/>
      <c r="AF28" s="98"/>
      <c r="AG28" s="98"/>
      <c r="AH28" s="98"/>
      <c r="AI28" s="98"/>
      <c r="AJ28" s="98"/>
      <c r="AK28" s="98"/>
      <c r="AL28" s="98"/>
      <c r="AM28" s="98"/>
      <c r="AN28" s="98"/>
      <c r="AO28" s="98"/>
      <c r="AP28" s="98"/>
      <c r="AQ28" s="98"/>
      <c r="AR28" s="98"/>
      <c r="AS28" s="98"/>
    </row>
    <row r="29" spans="1:45" s="4" customFormat="1" ht="13.5" customHeight="1" x14ac:dyDescent="0.25">
      <c r="A29" s="130"/>
      <c r="B29" s="10" t="s">
        <v>207</v>
      </c>
      <c r="C29" s="290">
        <f>C23*C28</f>
        <v>0</v>
      </c>
      <c r="D29" s="10"/>
      <c r="E29" s="9" t="s">
        <v>99</v>
      </c>
      <c r="F29" s="132"/>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98"/>
      <c r="AG29" s="98"/>
      <c r="AH29" s="98"/>
      <c r="AI29" s="98"/>
      <c r="AJ29" s="98"/>
      <c r="AK29" s="98"/>
      <c r="AL29" s="98"/>
      <c r="AM29" s="98"/>
      <c r="AN29" s="98"/>
      <c r="AO29" s="98"/>
      <c r="AP29" s="98"/>
      <c r="AQ29" s="98"/>
      <c r="AR29" s="98"/>
      <c r="AS29" s="98"/>
    </row>
    <row r="30" spans="1:45" s="2" customFormat="1" x14ac:dyDescent="0.3">
      <c r="B30" s="12"/>
      <c r="C30" s="46"/>
      <c r="D30" s="12"/>
      <c r="E30" s="40"/>
    </row>
    <row r="31" spans="1:45" s="2" customFormat="1" ht="14.25" customHeight="1" x14ac:dyDescent="0.3">
      <c r="B31" s="12"/>
      <c r="C31" s="46"/>
      <c r="D31" s="12"/>
      <c r="E31" s="40"/>
    </row>
    <row r="32" spans="1:45" s="2" customFormat="1" x14ac:dyDescent="0.3">
      <c r="B32" s="12"/>
      <c r="C32" s="46"/>
      <c r="D32" s="46"/>
      <c r="E32" s="46"/>
    </row>
    <row r="33" spans="2:5" s="2" customFormat="1" x14ac:dyDescent="0.3">
      <c r="B33" s="12"/>
      <c r="C33" s="46"/>
      <c r="D33" s="46"/>
      <c r="E33" s="46"/>
    </row>
    <row r="34" spans="2:5" s="2" customFormat="1" x14ac:dyDescent="0.3">
      <c r="B34" s="12"/>
      <c r="C34" s="46"/>
      <c r="D34" s="46"/>
      <c r="E34" s="46"/>
    </row>
    <row r="35" spans="2:5" s="2" customFormat="1" x14ac:dyDescent="0.3">
      <c r="B35" s="42"/>
      <c r="C35" s="46"/>
      <c r="D35" s="41"/>
      <c r="E35" s="41"/>
    </row>
    <row r="36" spans="2:5" s="2" customFormat="1" x14ac:dyDescent="0.3">
      <c r="C36" s="73"/>
      <c r="E36" s="75"/>
    </row>
    <row r="37" spans="2:5" s="2" customFormat="1" x14ac:dyDescent="0.3">
      <c r="C37" s="73"/>
      <c r="E37" s="75"/>
    </row>
    <row r="38" spans="2:5" s="2" customFormat="1" x14ac:dyDescent="0.3">
      <c r="C38" s="73"/>
      <c r="E38" s="75"/>
    </row>
    <row r="39" spans="2:5" s="2" customFormat="1" x14ac:dyDescent="0.3">
      <c r="C39" s="73"/>
      <c r="E39" s="75"/>
    </row>
    <row r="40" spans="2:5" s="2" customFormat="1" x14ac:dyDescent="0.3">
      <c r="C40" s="73"/>
      <c r="E40" s="75"/>
    </row>
    <row r="41" spans="2:5" s="2" customFormat="1" x14ac:dyDescent="0.3">
      <c r="C41" s="73"/>
      <c r="E41" s="75"/>
    </row>
    <row r="42" spans="2:5" s="2" customFormat="1" x14ac:dyDescent="0.3">
      <c r="C42" s="73"/>
      <c r="E42" s="75"/>
    </row>
    <row r="43" spans="2:5" s="2" customFormat="1" x14ac:dyDescent="0.3">
      <c r="C43" s="73"/>
      <c r="E43" s="75"/>
    </row>
    <row r="44" spans="2:5" s="2" customFormat="1" x14ac:dyDescent="0.3">
      <c r="C44" s="73"/>
      <c r="E44" s="75"/>
    </row>
    <row r="45" spans="2:5" s="2" customFormat="1" x14ac:dyDescent="0.3">
      <c r="C45" s="73"/>
      <c r="E45" s="75"/>
    </row>
    <row r="46" spans="2:5" s="2" customFormat="1" x14ac:dyDescent="0.3">
      <c r="C46" s="73"/>
      <c r="E46" s="75"/>
    </row>
    <row r="47" spans="2:5" s="2" customFormat="1" x14ac:dyDescent="0.3">
      <c r="C47" s="73"/>
      <c r="E47" s="75"/>
    </row>
    <row r="48" spans="2:5" s="2" customFormat="1" x14ac:dyDescent="0.3">
      <c r="C48" s="73"/>
      <c r="E48" s="75"/>
    </row>
    <row r="49" spans="3:5" s="2" customFormat="1" x14ac:dyDescent="0.3">
      <c r="C49" s="73"/>
      <c r="E49" s="75"/>
    </row>
    <row r="50" spans="3:5" s="2" customFormat="1" x14ac:dyDescent="0.3">
      <c r="C50" s="73"/>
      <c r="E50" s="75"/>
    </row>
    <row r="51" spans="3:5" s="2" customFormat="1" x14ac:dyDescent="0.3">
      <c r="C51" s="73"/>
      <c r="E51" s="75"/>
    </row>
    <row r="52" spans="3:5" s="2" customFormat="1" x14ac:dyDescent="0.3">
      <c r="C52" s="73"/>
      <c r="E52" s="75"/>
    </row>
    <row r="53" spans="3:5" s="2" customFormat="1" x14ac:dyDescent="0.3">
      <c r="C53" s="73"/>
      <c r="E53" s="75"/>
    </row>
    <row r="54" spans="3:5" s="2" customFormat="1" x14ac:dyDescent="0.3">
      <c r="C54" s="73"/>
      <c r="E54" s="75"/>
    </row>
    <row r="55" spans="3:5" s="2" customFormat="1" x14ac:dyDescent="0.3">
      <c r="C55" s="73"/>
      <c r="E55" s="75"/>
    </row>
    <row r="56" spans="3:5" s="2" customFormat="1" x14ac:dyDescent="0.3">
      <c r="C56" s="73"/>
      <c r="E56" s="75"/>
    </row>
    <row r="57" spans="3:5" s="2" customFormat="1" x14ac:dyDescent="0.3">
      <c r="C57" s="73"/>
      <c r="E57" s="75"/>
    </row>
    <row r="58" spans="3:5" s="2" customFormat="1" x14ac:dyDescent="0.3">
      <c r="C58" s="73"/>
      <c r="E58" s="75"/>
    </row>
    <row r="59" spans="3:5" s="2" customFormat="1" x14ac:dyDescent="0.3">
      <c r="C59" s="73"/>
      <c r="E59" s="75"/>
    </row>
    <row r="60" spans="3:5" s="2" customFormat="1" x14ac:dyDescent="0.3">
      <c r="C60" s="73"/>
      <c r="E60" s="75"/>
    </row>
    <row r="61" spans="3:5" s="2" customFormat="1" x14ac:dyDescent="0.3">
      <c r="C61" s="73"/>
      <c r="E61" s="75"/>
    </row>
    <row r="62" spans="3:5" s="2" customFormat="1" x14ac:dyDescent="0.3">
      <c r="C62" s="73"/>
      <c r="E62" s="75"/>
    </row>
    <row r="63" spans="3:5" s="2" customFormat="1" x14ac:dyDescent="0.3">
      <c r="C63" s="73"/>
      <c r="E63" s="75"/>
    </row>
    <row r="64" spans="3:5" s="2" customFormat="1" x14ac:dyDescent="0.3">
      <c r="C64" s="73"/>
      <c r="E64" s="75"/>
    </row>
    <row r="65" spans="3:5" s="2" customFormat="1" x14ac:dyDescent="0.3">
      <c r="C65" s="73"/>
      <c r="E65" s="75"/>
    </row>
    <row r="66" spans="3:5" s="2" customFormat="1" x14ac:dyDescent="0.3">
      <c r="C66" s="73"/>
      <c r="E66" s="75"/>
    </row>
    <row r="67" spans="3:5" s="2" customFormat="1" x14ac:dyDescent="0.3">
      <c r="C67" s="73"/>
      <c r="E67" s="75"/>
    </row>
    <row r="68" spans="3:5" s="2" customFormat="1" x14ac:dyDescent="0.3">
      <c r="C68" s="73"/>
      <c r="E68" s="75"/>
    </row>
    <row r="69" spans="3:5" s="2" customFormat="1" x14ac:dyDescent="0.3">
      <c r="C69" s="73"/>
      <c r="E69" s="75"/>
    </row>
    <row r="70" spans="3:5" s="2" customFormat="1" x14ac:dyDescent="0.3">
      <c r="C70" s="73"/>
      <c r="E70" s="75"/>
    </row>
    <row r="71" spans="3:5" s="2" customFormat="1" x14ac:dyDescent="0.3">
      <c r="C71" s="73"/>
      <c r="E71" s="75"/>
    </row>
    <row r="72" spans="3:5" s="2" customFormat="1" x14ac:dyDescent="0.3">
      <c r="C72" s="73"/>
      <c r="E72" s="75"/>
    </row>
    <row r="73" spans="3:5" s="2" customFormat="1" x14ac:dyDescent="0.3">
      <c r="C73" s="73"/>
      <c r="E73" s="75"/>
    </row>
    <row r="74" spans="3:5" s="2" customFormat="1" x14ac:dyDescent="0.3">
      <c r="C74" s="73"/>
      <c r="E74" s="75"/>
    </row>
    <row r="75" spans="3:5" s="2" customFormat="1" x14ac:dyDescent="0.3">
      <c r="C75" s="73"/>
      <c r="E75" s="75"/>
    </row>
    <row r="76" spans="3:5" s="2" customFormat="1" x14ac:dyDescent="0.3">
      <c r="C76" s="73"/>
      <c r="E76" s="75"/>
    </row>
    <row r="77" spans="3:5" s="2" customFormat="1" x14ac:dyDescent="0.3">
      <c r="C77" s="73"/>
      <c r="E77" s="75"/>
    </row>
    <row r="78" spans="3:5" s="2" customFormat="1" x14ac:dyDescent="0.3">
      <c r="C78" s="73"/>
      <c r="E78" s="75"/>
    </row>
    <row r="79" spans="3:5" s="2" customFormat="1" x14ac:dyDescent="0.3">
      <c r="C79" s="73"/>
      <c r="E79" s="75"/>
    </row>
    <row r="80" spans="3:5" s="2" customFormat="1" x14ac:dyDescent="0.3">
      <c r="C80" s="73"/>
      <c r="E80" s="75"/>
    </row>
    <row r="81" spans="3:5" s="2" customFormat="1" x14ac:dyDescent="0.3">
      <c r="C81" s="73"/>
      <c r="E81" s="75"/>
    </row>
    <row r="82" spans="3:5" s="2" customFormat="1" x14ac:dyDescent="0.3">
      <c r="C82" s="73"/>
      <c r="E82" s="75"/>
    </row>
    <row r="83" spans="3:5" s="2" customFormat="1" x14ac:dyDescent="0.3">
      <c r="C83" s="73"/>
      <c r="E83" s="75"/>
    </row>
    <row r="84" spans="3:5" s="2" customFormat="1" x14ac:dyDescent="0.3">
      <c r="C84" s="73"/>
      <c r="E84" s="75"/>
    </row>
    <row r="85" spans="3:5" s="2" customFormat="1" x14ac:dyDescent="0.3">
      <c r="C85" s="73"/>
      <c r="E85" s="75"/>
    </row>
    <row r="86" spans="3:5" s="2" customFormat="1" x14ac:dyDescent="0.3">
      <c r="C86" s="73"/>
      <c r="E86" s="75"/>
    </row>
    <row r="87" spans="3:5" s="2" customFormat="1" x14ac:dyDescent="0.3">
      <c r="C87" s="73"/>
      <c r="E87" s="75"/>
    </row>
    <row r="88" spans="3:5" s="2" customFormat="1" x14ac:dyDescent="0.3">
      <c r="C88" s="73"/>
      <c r="E88" s="75"/>
    </row>
    <row r="89" spans="3:5" s="2" customFormat="1" x14ac:dyDescent="0.3">
      <c r="C89" s="73"/>
      <c r="E89" s="75"/>
    </row>
  </sheetData>
  <sheetProtection algorithmName="SHA-512" hashValue="bEowhODrRbe5BX0+li7yg7/jkVaPPAhXDfK8jVWPj8KPjpS6PVoLDUE/FvqrE5hHpzIuA8NebP/alDY1bYnENQ==" saltValue="WBjaLZ9sAarjLVPk2GakhA==" spinCount="100000" sheet="1" selectLockedCells="1"/>
  <customSheetViews>
    <customSheetView guid="{9D84F4CB-A17A-46E3-B9A5-A9FF93BD3E99}" scale="85" showGridLines="0" hiddenRows="1">
      <selection activeCell="B37" sqref="B37"/>
      <pageMargins left="0.7" right="0.7" top="0.78740157499999996" bottom="0.78740157499999996" header="0.3" footer="0.3"/>
      <pageSetup paperSize="9" orientation="portrait" r:id="rId1"/>
    </customSheetView>
  </customSheetViews>
  <conditionalFormatting sqref="C24">
    <cfRule type="cellIs" dxfId="0" priority="13" operator="equal">
      <formula>"Ja"</formula>
    </cfRule>
  </conditionalFormatting>
  <pageMargins left="0.7" right="0.7" top="0.78740157499999996" bottom="0.78740157499999996" header="0.3" footer="0.3"/>
  <pageSetup paperSize="9" orientation="portrait"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Tabelle1!$C$31:$C$33</xm:f>
          </x14:formula1>
          <xm:sqref>C15</xm:sqref>
        </x14:dataValidation>
        <x14:dataValidation type="list" allowBlank="1" showInputMessage="1" showErrorMessage="1">
          <x14:formula1>
            <xm:f>Tabelle1!$C$21:$C$28</xm:f>
          </x14:formula1>
          <xm:sqref>C8 D8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8">
    <tabColor theme="3" tint="0.39997558519241921"/>
  </sheetPr>
  <dimension ref="A1:AS64"/>
  <sheetViews>
    <sheetView showGridLines="0" zoomScaleNormal="100" workbookViewId="0">
      <selection activeCell="B28" sqref="B28"/>
    </sheetView>
  </sheetViews>
  <sheetFormatPr baseColWidth="10" defaultRowHeight="14.4" x14ac:dyDescent="0.3"/>
  <cols>
    <col min="1" max="1" width="2.6640625" customWidth="1"/>
    <col min="2" max="2" width="81" customWidth="1"/>
    <col min="3" max="3" width="58.6640625" style="36" customWidth="1"/>
    <col min="4" max="4" width="1.33203125" customWidth="1"/>
    <col min="5" max="5" width="13.33203125" style="37" customWidth="1"/>
    <col min="6" max="6" width="28.88671875" style="245" customWidth="1"/>
    <col min="7" max="7" width="12.109375" customWidth="1"/>
    <col min="8" max="8" width="35.88671875" customWidth="1"/>
    <col min="9" max="13" width="13.33203125" customWidth="1"/>
  </cols>
  <sheetData>
    <row r="1" spans="1:45" s="2" customFormat="1" ht="7.2" customHeight="1" x14ac:dyDescent="0.3">
      <c r="C1" s="73"/>
      <c r="E1" s="75"/>
      <c r="F1" s="140"/>
    </row>
    <row r="2" spans="1:45" s="2" customFormat="1" ht="16.2" customHeight="1" x14ac:dyDescent="0.4">
      <c r="B2" s="228" t="s">
        <v>191</v>
      </c>
      <c r="C2" s="73"/>
      <c r="E2" s="75"/>
      <c r="F2" s="140"/>
    </row>
    <row r="3" spans="1:45" s="2" customFormat="1" ht="16.2" customHeight="1" x14ac:dyDescent="0.3">
      <c r="B3" s="247" t="s">
        <v>158</v>
      </c>
      <c r="C3" s="172"/>
      <c r="D3" s="173"/>
      <c r="E3" s="174"/>
      <c r="F3" s="140"/>
    </row>
    <row r="4" spans="1:45" s="2" customFormat="1" ht="25.2" customHeight="1" x14ac:dyDescent="0.3">
      <c r="B4" s="231" t="s">
        <v>236</v>
      </c>
      <c r="C4" s="229"/>
      <c r="D4" s="70"/>
      <c r="E4" s="230"/>
      <c r="F4" s="140"/>
    </row>
    <row r="5" spans="1:45" s="4" customFormat="1" ht="7.2" customHeight="1" x14ac:dyDescent="0.25">
      <c r="A5" s="10"/>
      <c r="B5" s="148"/>
      <c r="C5" s="8"/>
      <c r="D5" s="10"/>
      <c r="E5" s="11"/>
      <c r="F5" s="250"/>
      <c r="G5" s="18"/>
      <c r="H5" s="18"/>
      <c r="I5" s="18"/>
      <c r="J5" s="18"/>
    </row>
    <row r="6" spans="1:45" s="4" customFormat="1" ht="13.5" customHeight="1" x14ac:dyDescent="0.25">
      <c r="A6" s="10"/>
      <c r="B6" s="21" t="s">
        <v>188</v>
      </c>
      <c r="C6" s="153"/>
      <c r="D6" s="155"/>
      <c r="E6" s="156"/>
      <c r="F6" s="250"/>
      <c r="G6" s="18"/>
      <c r="H6" s="18"/>
      <c r="I6" s="18"/>
      <c r="J6" s="18"/>
    </row>
    <row r="7" spans="1:45" s="4" customFormat="1" ht="7.2" customHeight="1" x14ac:dyDescent="0.25">
      <c r="A7" s="10"/>
      <c r="B7" s="148"/>
      <c r="C7" s="8"/>
      <c r="D7" s="264"/>
      <c r="E7" s="134"/>
      <c r="F7" s="250"/>
      <c r="G7" s="18"/>
      <c r="H7" s="18"/>
      <c r="I7" s="18"/>
      <c r="J7" s="18"/>
    </row>
    <row r="8" spans="1:45" s="4" customFormat="1" ht="13.5" customHeight="1" x14ac:dyDescent="0.25">
      <c r="A8" s="10"/>
      <c r="B8" s="26" t="s">
        <v>237</v>
      </c>
      <c r="C8" s="288"/>
      <c r="D8" s="264"/>
      <c r="E8" s="220"/>
      <c r="F8" s="220"/>
      <c r="H8" s="18"/>
      <c r="I8" s="18"/>
      <c r="J8" s="18"/>
    </row>
    <row r="9" spans="1:45" s="4" customFormat="1" ht="13.5" customHeight="1" x14ac:dyDescent="0.25">
      <c r="A9" s="10"/>
      <c r="B9" s="53" t="s">
        <v>246</v>
      </c>
      <c r="C9" s="289"/>
      <c r="D9" s="264"/>
      <c r="E9" s="220"/>
      <c r="F9" s="220"/>
      <c r="H9" s="18"/>
      <c r="I9" s="18"/>
      <c r="J9" s="18"/>
    </row>
    <row r="10" spans="1:45" s="4" customFormat="1" ht="7.2" customHeight="1" x14ac:dyDescent="0.25">
      <c r="A10" s="10"/>
      <c r="B10" s="148"/>
      <c r="C10" s="8"/>
      <c r="D10" s="264"/>
      <c r="E10" s="134"/>
      <c r="F10" s="250"/>
      <c r="G10" s="16"/>
      <c r="H10" s="18"/>
      <c r="I10" s="18"/>
      <c r="J10" s="18"/>
    </row>
    <row r="11" spans="1:45" s="4" customFormat="1" ht="13.5" customHeight="1" x14ac:dyDescent="0.25">
      <c r="A11" s="130"/>
      <c r="B11" s="21" t="s">
        <v>208</v>
      </c>
      <c r="C11" s="153"/>
      <c r="D11" s="155"/>
      <c r="E11" s="156"/>
      <c r="F11" s="159"/>
      <c r="G11" s="132"/>
      <c r="H11" s="18"/>
      <c r="I11" s="18"/>
      <c r="J11" s="18"/>
      <c r="K11" s="98"/>
      <c r="L11" s="98"/>
      <c r="M11" s="98"/>
      <c r="N11" s="98"/>
      <c r="O11" s="98"/>
      <c r="P11" s="98"/>
      <c r="Q11" s="98"/>
      <c r="R11" s="98"/>
      <c r="S11" s="98"/>
      <c r="T11" s="98"/>
      <c r="U11" s="98"/>
      <c r="V11" s="98"/>
      <c r="W11" s="98"/>
      <c r="X11" s="98"/>
      <c r="Y11" s="98"/>
      <c r="Z11" s="98"/>
      <c r="AA11" s="98"/>
      <c r="AB11" s="98"/>
      <c r="AC11" s="98"/>
      <c r="AD11" s="98"/>
      <c r="AE11" s="98"/>
      <c r="AF11" s="98"/>
      <c r="AG11" s="98"/>
      <c r="AH11" s="98"/>
      <c r="AI11" s="98"/>
      <c r="AJ11" s="98"/>
      <c r="AK11" s="98"/>
      <c r="AL11" s="98"/>
      <c r="AM11" s="98"/>
      <c r="AN11" s="98"/>
      <c r="AO11" s="98"/>
      <c r="AP11" s="98"/>
      <c r="AQ11" s="98"/>
      <c r="AR11" s="98"/>
      <c r="AS11" s="98"/>
    </row>
    <row r="12" spans="1:45" s="4" customFormat="1" ht="7.2" customHeight="1" x14ac:dyDescent="0.25">
      <c r="A12" s="130"/>
      <c r="B12" s="130"/>
      <c r="C12" s="131"/>
      <c r="D12" s="158"/>
      <c r="E12" s="129"/>
      <c r="F12" s="159"/>
      <c r="G12" s="132"/>
      <c r="H12" s="18"/>
      <c r="I12" s="18"/>
      <c r="J12" s="18"/>
      <c r="K12" s="98"/>
      <c r="L12" s="98"/>
      <c r="M12" s="98"/>
      <c r="N12" s="98"/>
      <c r="O12" s="98"/>
      <c r="P12" s="98"/>
      <c r="Q12" s="98"/>
      <c r="R12" s="98"/>
      <c r="S12" s="98"/>
      <c r="T12" s="98"/>
      <c r="U12" s="98"/>
      <c r="V12" s="98"/>
      <c r="W12" s="98"/>
      <c r="X12" s="98"/>
      <c r="Y12" s="98"/>
      <c r="Z12" s="98"/>
      <c r="AA12" s="98"/>
      <c r="AB12" s="98"/>
      <c r="AC12" s="98"/>
      <c r="AD12" s="98"/>
      <c r="AE12" s="98"/>
      <c r="AF12" s="98"/>
      <c r="AG12" s="98"/>
      <c r="AH12" s="98"/>
      <c r="AI12" s="98"/>
      <c r="AJ12" s="98"/>
      <c r="AK12" s="98"/>
      <c r="AL12" s="98"/>
      <c r="AM12" s="98"/>
      <c r="AN12" s="98"/>
      <c r="AO12" s="98"/>
      <c r="AP12" s="98"/>
      <c r="AQ12" s="98"/>
      <c r="AR12" s="98"/>
      <c r="AS12" s="98"/>
    </row>
    <row r="13" spans="1:45" s="4" customFormat="1" ht="13.5" customHeight="1" x14ac:dyDescent="0.25">
      <c r="A13" s="130"/>
      <c r="B13" s="10" t="s">
        <v>210</v>
      </c>
      <c r="F13" s="250"/>
      <c r="G13" s="132"/>
      <c r="H13" s="18"/>
      <c r="I13" s="18"/>
      <c r="J13" s="18"/>
      <c r="K13" s="18"/>
      <c r="L13" s="18"/>
      <c r="M13" s="18"/>
      <c r="N13" s="18"/>
      <c r="O13" s="18"/>
      <c r="P13" s="18"/>
      <c r="Q13" s="18"/>
      <c r="R13" s="18"/>
      <c r="S13" s="18"/>
      <c r="T13" s="18"/>
      <c r="U13" s="18"/>
      <c r="V13" s="18"/>
      <c r="W13" s="18"/>
      <c r="X13" s="18"/>
      <c r="Y13" s="18"/>
      <c r="Z13" s="18"/>
      <c r="AA13" s="18"/>
      <c r="AB13" s="18"/>
      <c r="AC13" s="18"/>
      <c r="AD13" s="18"/>
      <c r="AE13" s="18"/>
      <c r="AF13" s="98"/>
      <c r="AG13" s="98"/>
      <c r="AH13" s="98"/>
      <c r="AI13" s="98"/>
      <c r="AJ13" s="98"/>
      <c r="AK13" s="98"/>
      <c r="AL13" s="98"/>
      <c r="AM13" s="98"/>
      <c r="AN13" s="98"/>
      <c r="AO13" s="98"/>
      <c r="AP13" s="98"/>
      <c r="AQ13" s="98"/>
      <c r="AR13" s="98"/>
      <c r="AS13" s="98"/>
    </row>
    <row r="14" spans="1:45" s="4" customFormat="1" ht="13.5" customHeight="1" x14ac:dyDescent="0.25">
      <c r="A14" s="130"/>
      <c r="B14" s="10" t="s">
        <v>209</v>
      </c>
      <c r="C14" s="290">
        <f>'1 Aussenwand'!C29+'2 Dach'!C29+'3 Kellerdecke'!C29+'4 oberste Geschossdecke'!C29+'5 Fenster '!C29</f>
        <v>0</v>
      </c>
      <c r="D14" s="10"/>
      <c r="E14" s="10" t="s">
        <v>99</v>
      </c>
      <c r="F14" s="264"/>
      <c r="G14" s="132"/>
      <c r="H14" s="18"/>
      <c r="I14" s="18"/>
      <c r="J14" s="18"/>
      <c r="K14" s="18"/>
      <c r="L14" s="18"/>
      <c r="M14" s="18"/>
      <c r="N14" s="18"/>
      <c r="O14" s="18"/>
      <c r="P14" s="18"/>
      <c r="Q14" s="18"/>
      <c r="R14" s="18"/>
      <c r="S14" s="18"/>
      <c r="T14" s="18"/>
      <c r="U14" s="18"/>
      <c r="V14" s="18"/>
      <c r="W14" s="18"/>
      <c r="X14" s="18"/>
      <c r="Y14" s="18"/>
      <c r="Z14" s="18"/>
      <c r="AA14" s="18"/>
      <c r="AB14" s="18"/>
      <c r="AC14" s="18"/>
      <c r="AD14" s="18"/>
      <c r="AE14" s="18"/>
      <c r="AF14" s="98"/>
      <c r="AG14" s="98"/>
      <c r="AH14" s="98"/>
      <c r="AI14" s="98"/>
      <c r="AJ14" s="98"/>
      <c r="AK14" s="98"/>
      <c r="AL14" s="98"/>
      <c r="AM14" s="98"/>
      <c r="AN14" s="98"/>
      <c r="AO14" s="98"/>
      <c r="AP14" s="98"/>
      <c r="AQ14" s="98"/>
      <c r="AR14" s="98"/>
      <c r="AS14" s="98"/>
    </row>
    <row r="15" spans="1:45" s="4" customFormat="1" ht="7.2" customHeight="1" x14ac:dyDescent="0.25">
      <c r="A15" s="130"/>
      <c r="B15" s="10"/>
      <c r="C15" s="206"/>
      <c r="D15" s="10"/>
      <c r="E15" s="10"/>
      <c r="F15" s="250"/>
      <c r="G15" s="132"/>
      <c r="H15" s="18"/>
      <c r="I15" s="18"/>
      <c r="J15" s="18"/>
      <c r="K15" s="18"/>
      <c r="L15" s="18"/>
      <c r="M15" s="18"/>
      <c r="N15" s="18"/>
      <c r="O15" s="18"/>
      <c r="P15" s="18"/>
      <c r="Q15" s="18"/>
      <c r="R15" s="18"/>
      <c r="S15" s="18"/>
      <c r="T15" s="18"/>
      <c r="U15" s="18"/>
      <c r="V15" s="18"/>
      <c r="W15" s="18"/>
      <c r="X15" s="18"/>
      <c r="Y15" s="18"/>
      <c r="Z15" s="18"/>
      <c r="AA15" s="18"/>
      <c r="AB15" s="18"/>
      <c r="AC15" s="18"/>
      <c r="AD15" s="18"/>
      <c r="AE15" s="18"/>
      <c r="AF15" s="98"/>
      <c r="AG15" s="98"/>
      <c r="AH15" s="98"/>
      <c r="AI15" s="98"/>
      <c r="AJ15" s="98"/>
      <c r="AK15" s="98"/>
      <c r="AL15" s="98"/>
      <c r="AM15" s="98"/>
      <c r="AN15" s="98"/>
      <c r="AO15" s="98"/>
      <c r="AP15" s="98"/>
      <c r="AQ15" s="98"/>
      <c r="AR15" s="98"/>
      <c r="AS15" s="98"/>
    </row>
    <row r="16" spans="1:45" s="4" customFormat="1" ht="13.5" customHeight="1" x14ac:dyDescent="0.35">
      <c r="A16" s="130"/>
      <c r="B16" s="21" t="s">
        <v>194</v>
      </c>
      <c r="C16" s="153"/>
      <c r="D16" s="155"/>
      <c r="E16" s="156"/>
      <c r="F16" s="250"/>
      <c r="G16" s="132"/>
      <c r="H16" s="18"/>
      <c r="I16" s="18"/>
      <c r="J16" s="18"/>
      <c r="K16" s="18"/>
      <c r="L16" s="18"/>
      <c r="M16" s="18"/>
      <c r="N16" s="18"/>
      <c r="O16" s="18"/>
      <c r="P16" s="18"/>
      <c r="Q16" s="18"/>
      <c r="R16" s="18"/>
      <c r="S16" s="18"/>
      <c r="T16" s="18"/>
      <c r="U16" s="18"/>
      <c r="V16" s="18"/>
      <c r="W16" s="18"/>
      <c r="X16" s="18"/>
      <c r="Y16" s="18"/>
      <c r="Z16" s="18"/>
      <c r="AA16" s="18"/>
      <c r="AB16" s="18"/>
      <c r="AC16" s="18"/>
      <c r="AD16" s="18"/>
      <c r="AE16" s="18"/>
      <c r="AF16" s="98"/>
      <c r="AG16" s="98"/>
      <c r="AH16" s="98"/>
      <c r="AI16" s="98"/>
      <c r="AJ16" s="98"/>
      <c r="AK16" s="98"/>
      <c r="AL16" s="98"/>
      <c r="AM16" s="98"/>
      <c r="AN16" s="98"/>
      <c r="AO16" s="98"/>
      <c r="AP16" s="98"/>
      <c r="AQ16" s="98"/>
      <c r="AR16" s="98"/>
      <c r="AS16" s="98"/>
    </row>
    <row r="17" spans="1:45" s="2" customFormat="1" ht="7.2" customHeight="1" x14ac:dyDescent="0.3">
      <c r="C17" s="73"/>
      <c r="E17" s="219"/>
      <c r="F17" s="140"/>
      <c r="G17" s="140"/>
    </row>
    <row r="18" spans="1:45" s="4" customFormat="1" ht="13.5" customHeight="1" x14ac:dyDescent="0.25">
      <c r="A18" s="130"/>
      <c r="B18" s="26" t="s">
        <v>238</v>
      </c>
      <c r="C18" s="200" t="s">
        <v>108</v>
      </c>
      <c r="D18" s="159"/>
      <c r="E18" s="136"/>
      <c r="F18" s="159"/>
      <c r="G18" s="205"/>
      <c r="H18" s="204"/>
      <c r="I18" s="159"/>
      <c r="J18" s="194"/>
      <c r="K18" s="159"/>
      <c r="L18" s="160"/>
      <c r="M18" s="159"/>
      <c r="N18" s="159"/>
      <c r="O18" s="189"/>
      <c r="P18" s="189"/>
      <c r="Q18" s="189"/>
      <c r="R18" s="189"/>
      <c r="S18" s="189"/>
      <c r="T18" s="98"/>
      <c r="U18" s="98"/>
      <c r="V18" s="98"/>
      <c r="W18" s="98"/>
      <c r="X18" s="98"/>
      <c r="Y18" s="98"/>
      <c r="Z18" s="98"/>
      <c r="AA18" s="98"/>
      <c r="AB18" s="98"/>
      <c r="AC18" s="98"/>
      <c r="AD18" s="98"/>
      <c r="AE18" s="98"/>
      <c r="AF18" s="98"/>
      <c r="AG18" s="98"/>
      <c r="AH18" s="98"/>
      <c r="AI18" s="98"/>
      <c r="AJ18" s="98"/>
      <c r="AK18" s="98"/>
      <c r="AL18" s="98"/>
      <c r="AM18" s="98"/>
      <c r="AN18" s="98"/>
      <c r="AO18" s="98"/>
      <c r="AP18" s="98"/>
      <c r="AQ18" s="98"/>
      <c r="AR18" s="98"/>
      <c r="AS18" s="98"/>
    </row>
    <row r="19" spans="1:45" s="4" customFormat="1" ht="13.5" customHeight="1" x14ac:dyDescent="0.25">
      <c r="A19" s="130"/>
      <c r="B19" s="26" t="s">
        <v>100</v>
      </c>
      <c r="C19" s="175">
        <f>IF(C18="Wärme aus KWK, gebäudeintegriert o. gebäudenah","berechnen nach DIN V 18599-9: 2018-09",SUM(IF(C18="Heizöl",Tabelle2!C4,0),IF(C18="Erdgas",Tabelle2!C5,0),IF(C18="Flüssiggas",Tabelle2!C6,0),IF(C18="Steinkohle",Tabelle2!C7,0),IF(C18="Braunkohle",Tabelle2!C8,0),IF(C18="Biogas",Tabelle2!C9,0),IF(C18="Biogas gebäudenah erzeugt",Tabelle2!C10,0),IF(C18="Biogenes Flüssiggas",Tabelle2!C11,0),IF(C18="Bioöl",Tabelle2!C12,0),IF(C18="Bioöl, gebäudenah erzeugt",Tabelle2!C13,0),IF(C18="Holz",Tabelle2!C14,0),IF(C18="Strom netzbezogen",Tabelle2!C15,0),IF(C18="Strom gebäudenah erzeugt (aus Photovoltaik oder Windkraft)",Tabelle2!C16,0),IF(C18="Strom Verdrängungsstrommix",Tabelle2!C17,0),IF(C18="Erdwärme, Geothermie, Solarthermie, Umgebungswärme",Tabelle2!C18,0),IF(C18="Erdkälte, Umgebungskälte",Tabelle2!C19,0),IF(C18="Abwärme aus Prozessen",Tabelle2!C20,0),IF(C18="Wärme aus Verbrennung von Siedlungsabfällen",Tabelle2!C22,0),IF(C18="Nah-/Fernwärme aus KWK - Brennstoff: Stein-/Braunkohle",Tabelle2!C23,0),IF(C18="Nah-/Fernwärme aus KWK - Gasförmige + flüssige Brennstoffe",Tabelle2!C24,0),IF(C18="Nah-/Fernwärme aus KWK - Erneuerbarer Brennstoff",Tabelle2!C25,0),IF(C18="Nah-/Fernwärme aus Heizwerken - Brennstoff: Stein-/Braunkohle",Tabelle2!C26,0),IF(C18="Nah-/Fernwärme aus Heizwerken - Gasförmige + flüssige Brennstoffe",Tabelle2!C27,0),IF(C18="Nah-/Fernwärme aus Heizwerken - Erneuerbarer Brennstoff",Tabelle2!C28,0)))</f>
        <v>310</v>
      </c>
      <c r="D19" s="159"/>
      <c r="E19" s="218"/>
      <c r="F19" s="190"/>
      <c r="G19" s="205"/>
      <c r="H19" s="204"/>
      <c r="I19" s="159"/>
      <c r="J19" s="194"/>
      <c r="K19" s="159"/>
      <c r="L19" s="160"/>
      <c r="M19" s="159"/>
      <c r="N19" s="159"/>
      <c r="O19" s="189"/>
      <c r="P19" s="189"/>
      <c r="Q19" s="189"/>
      <c r="R19" s="189"/>
      <c r="S19" s="189"/>
      <c r="T19" s="98"/>
      <c r="U19" s="98"/>
      <c r="V19" s="98"/>
      <c r="W19" s="98"/>
      <c r="X19" s="98"/>
      <c r="Y19" s="98"/>
      <c r="Z19" s="98"/>
      <c r="AA19" s="98"/>
      <c r="AB19" s="98"/>
      <c r="AC19" s="98"/>
      <c r="AD19" s="98"/>
      <c r="AE19" s="98"/>
      <c r="AF19" s="98"/>
      <c r="AG19" s="98"/>
      <c r="AH19" s="98"/>
      <c r="AI19" s="98"/>
      <c r="AJ19" s="98"/>
      <c r="AK19" s="98"/>
      <c r="AL19" s="98"/>
      <c r="AM19" s="98"/>
      <c r="AN19" s="98"/>
      <c r="AO19" s="98"/>
      <c r="AP19" s="98"/>
      <c r="AQ19" s="98"/>
      <c r="AR19" s="98"/>
      <c r="AS19" s="98"/>
    </row>
    <row r="20" spans="1:45" s="4" customFormat="1" ht="13.5" customHeight="1" x14ac:dyDescent="0.25">
      <c r="A20" s="130"/>
      <c r="B20" s="26"/>
      <c r="C20" s="250"/>
      <c r="D20" s="159"/>
      <c r="E20" s="218"/>
      <c r="F20" s="190"/>
      <c r="G20" s="205"/>
      <c r="H20" s="214"/>
      <c r="I20" s="159"/>
      <c r="J20" s="194"/>
      <c r="K20" s="159"/>
      <c r="L20" s="160"/>
      <c r="M20" s="159"/>
      <c r="N20" s="159"/>
      <c r="O20" s="189"/>
      <c r="P20" s="189"/>
      <c r="Q20" s="189"/>
      <c r="R20" s="189"/>
      <c r="S20" s="189"/>
      <c r="T20" s="98"/>
      <c r="U20" s="98"/>
      <c r="V20" s="98"/>
      <c r="W20" s="98"/>
      <c r="X20" s="98"/>
      <c r="Y20" s="98"/>
      <c r="Z20" s="98"/>
      <c r="AA20" s="98"/>
      <c r="AB20" s="98"/>
      <c r="AC20" s="98"/>
      <c r="AD20" s="98"/>
      <c r="AE20" s="98"/>
      <c r="AF20" s="98"/>
      <c r="AG20" s="98"/>
      <c r="AH20" s="98"/>
      <c r="AI20" s="98"/>
      <c r="AJ20" s="98"/>
      <c r="AK20" s="98"/>
      <c r="AL20" s="98"/>
      <c r="AM20" s="98"/>
      <c r="AN20" s="98"/>
      <c r="AO20" s="98"/>
      <c r="AP20" s="98"/>
      <c r="AQ20" s="98"/>
      <c r="AR20" s="98"/>
      <c r="AS20" s="98"/>
    </row>
    <row r="21" spans="1:45" s="4" customFormat="1" ht="13.5" customHeight="1" x14ac:dyDescent="0.25">
      <c r="A21" s="130"/>
      <c r="B21" s="232" t="s">
        <v>240</v>
      </c>
      <c r="C21" s="265"/>
      <c r="D21" s="129"/>
      <c r="E21" s="159"/>
      <c r="F21" s="250"/>
      <c r="G21" s="214"/>
      <c r="H21" s="18"/>
      <c r="I21" s="98"/>
      <c r="J21" s="98"/>
      <c r="K21" s="98"/>
      <c r="L21" s="98"/>
      <c r="M21" s="98"/>
      <c r="N21" s="98"/>
      <c r="O21" s="98"/>
      <c r="P21" s="98"/>
      <c r="Q21" s="98"/>
      <c r="R21" s="98"/>
      <c r="S21" s="98"/>
      <c r="T21" s="98"/>
      <c r="U21" s="98"/>
      <c r="V21" s="98"/>
      <c r="W21" s="98"/>
      <c r="X21" s="98"/>
      <c r="Y21" s="98"/>
      <c r="Z21" s="98"/>
      <c r="AA21" s="98"/>
      <c r="AB21" s="98"/>
      <c r="AC21" s="98"/>
      <c r="AD21" s="98"/>
      <c r="AE21" s="98"/>
      <c r="AF21" s="98"/>
      <c r="AG21" s="98"/>
      <c r="AH21" s="98"/>
      <c r="AI21" s="98"/>
      <c r="AJ21" s="98"/>
      <c r="AK21" s="98"/>
      <c r="AL21" s="98"/>
      <c r="AM21" s="98"/>
      <c r="AN21" s="98"/>
      <c r="AO21" s="98"/>
      <c r="AP21" s="98"/>
      <c r="AQ21" s="98"/>
    </row>
    <row r="22" spans="1:45" s="4" customFormat="1" ht="13.5" customHeight="1" x14ac:dyDescent="0.25">
      <c r="A22" s="130"/>
      <c r="B22" s="216" t="s">
        <v>239</v>
      </c>
      <c r="C22" s="263"/>
      <c r="D22" s="129"/>
      <c r="E22" s="158"/>
      <c r="F22" s="250"/>
      <c r="G22" s="18"/>
      <c r="H22" s="18"/>
      <c r="I22" s="98"/>
      <c r="J22" s="98"/>
      <c r="K22" s="98"/>
      <c r="L22" s="98"/>
      <c r="M22" s="98"/>
      <c r="N22" s="98"/>
      <c r="O22" s="98"/>
      <c r="P22" s="98"/>
      <c r="Q22" s="98"/>
      <c r="R22" s="98"/>
      <c r="S22" s="98"/>
      <c r="T22" s="98"/>
      <c r="U22" s="98"/>
      <c r="V22" s="98"/>
      <c r="W22" s="98"/>
      <c r="X22" s="98"/>
      <c r="Y22" s="98"/>
      <c r="Z22" s="98"/>
      <c r="AA22" s="98"/>
      <c r="AB22" s="98"/>
      <c r="AC22" s="98"/>
      <c r="AD22" s="98"/>
      <c r="AE22" s="98"/>
      <c r="AF22" s="98"/>
      <c r="AG22" s="98"/>
      <c r="AH22" s="98"/>
      <c r="AI22" s="98"/>
      <c r="AJ22" s="98"/>
      <c r="AK22" s="98"/>
      <c r="AL22" s="98"/>
      <c r="AM22" s="98"/>
      <c r="AN22" s="98"/>
      <c r="AO22" s="98"/>
      <c r="AP22" s="98"/>
      <c r="AQ22" s="98"/>
    </row>
    <row r="23" spans="1:45" s="4" customFormat="1" ht="13.5" customHeight="1" x14ac:dyDescent="0.25">
      <c r="A23" s="130"/>
      <c r="B23" s="26"/>
      <c r="C23" s="130"/>
      <c r="D23" s="159"/>
      <c r="E23" s="194"/>
      <c r="F23" s="159"/>
      <c r="G23" s="205"/>
      <c r="H23" s="204"/>
      <c r="I23" s="159"/>
      <c r="J23" s="194"/>
      <c r="K23" s="159"/>
      <c r="L23" s="160"/>
      <c r="M23" s="159"/>
      <c r="N23" s="159"/>
      <c r="O23" s="189"/>
      <c r="P23" s="189"/>
      <c r="Q23" s="189"/>
      <c r="R23" s="189"/>
      <c r="S23" s="189"/>
      <c r="T23" s="98"/>
      <c r="U23" s="98"/>
      <c r="V23" s="98"/>
      <c r="W23" s="98"/>
      <c r="X23" s="98"/>
      <c r="Y23" s="98"/>
      <c r="Z23" s="98"/>
      <c r="AA23" s="98"/>
      <c r="AB23" s="98"/>
      <c r="AC23" s="98"/>
      <c r="AD23" s="98"/>
      <c r="AE23" s="98"/>
      <c r="AF23" s="98"/>
      <c r="AG23" s="98"/>
      <c r="AH23" s="98"/>
      <c r="AI23" s="98"/>
      <c r="AJ23" s="98"/>
      <c r="AK23" s="98"/>
      <c r="AL23" s="98"/>
      <c r="AM23" s="98"/>
      <c r="AN23" s="98"/>
      <c r="AO23" s="98"/>
      <c r="AP23" s="98"/>
      <c r="AQ23" s="98"/>
      <c r="AR23" s="98"/>
      <c r="AS23" s="98"/>
    </row>
    <row r="24" spans="1:45" s="4" customFormat="1" ht="13.5" customHeight="1" x14ac:dyDescent="0.35">
      <c r="A24" s="130"/>
      <c r="B24" s="10" t="s">
        <v>196</v>
      </c>
      <c r="C24" s="291">
        <f>(SUM(IF(C18="Heizöl",Tabelle2!C4,0),IF(C18="Erdgas",Tabelle2!C5,0),IF(C18="Flüssiggas",Tabelle2!C6,0),IF(C18="Steinkohle",Tabelle2!C7,0),IF(C18="Braunkohle",Tabelle2!C8,0),IF(C18="Biogas",Tabelle2!C9,0),IF(C18="Biogas gebäudenah erzeugt",Tabelle2!C10,0),IF(C18="Biogenes Flüssiggas",Tabelle2!C11,0),IF(C18="Bioöl",Tabelle2!C12,0),IF(C18="Bioöl, gebäudenah erzeugt",Tabelle2!C13,0),IF(C18="Holz",Tabelle2!C14,0),IF(C18="Strom netzbezogen",Tabelle2!C15,0),IF(C18="Strom gebäudenah erzeugt (aus Photovoltaik oder Windkraft)",Tabelle2!C16,0),IF(C18="Strom Verdrängungsstrommix",Tabelle2!C17,0),IF(C18="Erdwärme, Geothermie, Solarthermie, Umgebungswärme",Tabelle2!C18,0),IF(C18="Erdkälte, Umgebungskälte",Tabelle2!C19,0),IF(C18="Abwärme aus Prozessen",Tabelle2!C20,0),IF(C18="Wärme aus KWK, gebäudeintegriert o. gebäudenah",C22,0),IF(C18="Wärme aus Verbrennung von Siedlungsabfällen",Tabelle2!C22,0),IF(C18="Nah-/Fernwärme aus KWK - Brennstoff: Stein-/Braunkohle",Tabelle2!C23,0),IF(C18="Nah-/Fernwärme aus KWK - Gasförmige + flüssige Brennstoffe",Tabelle2!C24,0),IF(C18="Nah-/Fernwärme aus KWK - Erneuerbarer Brennstoff",Tabelle2!C25,0),IF(C18="Nah-/Fernwärme aus Heizwerken - Brennstoff: Stein-/Braunkohle",Tabelle2!C26,0),IF(C18="Nah-/Fernwärme aus Heizwerken - Gasförmige + flüssige Brennstoffe",Tabelle2!C27,0),IF(C18="Nah-/Fernwärme aus Heizwerken - Erneuerbarer Brennstoff",Tabelle2!C28,0))*C14)/1000000</f>
        <v>0</v>
      </c>
      <c r="D24" s="10"/>
      <c r="E24" s="9" t="s">
        <v>197</v>
      </c>
      <c r="F24" s="250"/>
      <c r="G24" s="205"/>
      <c r="H24" s="206"/>
      <c r="I24" s="204"/>
      <c r="J24" s="204"/>
      <c r="K24" s="189"/>
      <c r="L24" s="137"/>
      <c r="M24" s="142"/>
      <c r="N24" s="159"/>
      <c r="O24" s="189"/>
      <c r="P24" s="189"/>
      <c r="Q24" s="189"/>
      <c r="R24" s="189"/>
      <c r="S24" s="189"/>
      <c r="T24" s="98"/>
      <c r="U24" s="98"/>
      <c r="V24" s="98"/>
      <c r="W24" s="98"/>
      <c r="X24" s="98"/>
      <c r="Y24" s="98"/>
      <c r="Z24" s="98"/>
      <c r="AA24" s="98"/>
      <c r="AB24" s="98"/>
      <c r="AC24" s="98"/>
      <c r="AD24" s="98"/>
      <c r="AE24" s="98"/>
      <c r="AF24" s="98"/>
      <c r="AG24" s="98"/>
      <c r="AH24" s="98"/>
      <c r="AI24" s="98"/>
      <c r="AJ24" s="98"/>
      <c r="AK24" s="98"/>
      <c r="AL24" s="98"/>
      <c r="AM24" s="98"/>
      <c r="AN24" s="98"/>
      <c r="AO24" s="98"/>
      <c r="AP24" s="98"/>
      <c r="AQ24" s="98"/>
      <c r="AR24" s="98"/>
      <c r="AS24" s="98"/>
    </row>
    <row r="25" spans="1:45" s="189" customFormat="1" ht="7.35" customHeight="1" x14ac:dyDescent="0.25">
      <c r="A25" s="159"/>
      <c r="B25" s="250"/>
      <c r="C25" s="206"/>
      <c r="D25" s="250"/>
      <c r="E25" s="250"/>
      <c r="F25" s="250"/>
      <c r="G25" s="205"/>
      <c r="H25" s="204"/>
      <c r="I25" s="204"/>
      <c r="J25" s="204"/>
      <c r="L25" s="137"/>
      <c r="M25" s="142"/>
      <c r="N25" s="159"/>
    </row>
    <row r="26" spans="1:45" s="189" customFormat="1" ht="15.6" x14ac:dyDescent="0.35">
      <c r="A26" s="159"/>
      <c r="B26" s="21" t="s">
        <v>256</v>
      </c>
      <c r="C26" s="153"/>
      <c r="D26" s="155"/>
      <c r="E26" s="156"/>
      <c r="F26" s="264"/>
      <c r="G26" s="205"/>
      <c r="H26" s="264"/>
      <c r="I26" s="264"/>
      <c r="J26" s="264"/>
      <c r="L26" s="137"/>
      <c r="M26" s="142"/>
      <c r="N26" s="159"/>
    </row>
    <row r="27" spans="1:45" s="189" customFormat="1" ht="7.35" customHeight="1" x14ac:dyDescent="0.25">
      <c r="A27" s="159"/>
      <c r="B27" s="264"/>
      <c r="C27" s="206"/>
      <c r="D27" s="264"/>
      <c r="E27" s="264"/>
      <c r="F27" s="264"/>
      <c r="G27" s="205"/>
      <c r="H27" s="264"/>
      <c r="I27" s="264"/>
      <c r="J27" s="264"/>
      <c r="L27" s="137"/>
      <c r="M27" s="142"/>
      <c r="N27" s="159"/>
    </row>
    <row r="28" spans="1:45" s="189" customFormat="1" ht="13.2" x14ac:dyDescent="0.25">
      <c r="A28" s="159"/>
      <c r="B28" s="296" t="s">
        <v>250</v>
      </c>
      <c r="C28" s="206"/>
      <c r="D28" s="264"/>
      <c r="E28" s="264"/>
      <c r="F28" s="264"/>
      <c r="G28" s="205"/>
      <c r="H28" s="264"/>
      <c r="I28" s="264"/>
      <c r="J28" s="264"/>
      <c r="L28" s="137"/>
      <c r="M28" s="142"/>
      <c r="N28" s="159"/>
    </row>
    <row r="29" spans="1:45" s="189" customFormat="1" ht="42" customHeight="1" x14ac:dyDescent="0.25">
      <c r="A29" s="159"/>
      <c r="B29" s="297" t="s">
        <v>257</v>
      </c>
      <c r="C29" s="297"/>
      <c r="D29" s="297"/>
      <c r="E29" s="297"/>
      <c r="F29" s="250"/>
      <c r="G29" s="205"/>
      <c r="H29" s="204"/>
      <c r="I29" s="204"/>
      <c r="J29" s="204"/>
      <c r="L29" s="137"/>
      <c r="M29" s="142"/>
      <c r="N29" s="159"/>
      <c r="O29" s="204"/>
      <c r="P29" s="204"/>
      <c r="Q29" s="204"/>
      <c r="R29" s="204"/>
      <c r="S29" s="204"/>
      <c r="T29" s="204"/>
      <c r="U29" s="204"/>
      <c r="V29" s="204"/>
      <c r="W29" s="204"/>
      <c r="X29" s="204"/>
      <c r="Y29" s="204"/>
      <c r="Z29" s="204"/>
      <c r="AA29" s="204"/>
      <c r="AB29" s="204"/>
      <c r="AC29" s="204"/>
      <c r="AD29" s="204"/>
      <c r="AE29" s="204"/>
    </row>
    <row r="30" spans="1:45" s="2" customFormat="1" ht="7.35" customHeight="1" x14ac:dyDescent="0.3">
      <c r="B30" s="12"/>
      <c r="C30" s="46"/>
      <c r="D30" s="46"/>
      <c r="E30" s="209"/>
      <c r="F30" s="210"/>
    </row>
    <row r="31" spans="1:45" s="2" customFormat="1" x14ac:dyDescent="0.3">
      <c r="B31" s="296" t="s">
        <v>251</v>
      </c>
      <c r="C31" s="46"/>
      <c r="D31" s="46"/>
      <c r="E31" s="209"/>
      <c r="F31" s="210"/>
    </row>
    <row r="32" spans="1:45" s="2" customFormat="1" ht="33" customHeight="1" x14ac:dyDescent="0.3">
      <c r="B32" s="298" t="s">
        <v>258</v>
      </c>
      <c r="C32" s="298"/>
      <c r="D32" s="298"/>
      <c r="E32" s="298"/>
      <c r="F32" s="210"/>
    </row>
    <row r="33" spans="2:6" s="2" customFormat="1" x14ac:dyDescent="0.3">
      <c r="B33" s="10"/>
      <c r="C33" s="8"/>
      <c r="D33" s="10"/>
      <c r="E33" s="11"/>
      <c r="F33" s="140"/>
    </row>
    <row r="34" spans="2:6" s="2" customFormat="1" x14ac:dyDescent="0.3">
      <c r="C34" s="73"/>
      <c r="E34" s="75"/>
      <c r="F34" s="140"/>
    </row>
    <row r="35" spans="2:6" s="2" customFormat="1" x14ac:dyDescent="0.3">
      <c r="C35" s="73"/>
      <c r="E35" s="75"/>
      <c r="F35" s="140"/>
    </row>
    <row r="36" spans="2:6" s="2" customFormat="1" x14ac:dyDescent="0.3">
      <c r="C36" s="73"/>
      <c r="E36" s="75"/>
      <c r="F36" s="140"/>
    </row>
    <row r="37" spans="2:6" s="2" customFormat="1" x14ac:dyDescent="0.3">
      <c r="C37" s="73"/>
      <c r="E37" s="75"/>
      <c r="F37" s="140"/>
    </row>
    <row r="38" spans="2:6" s="2" customFormat="1" x14ac:dyDescent="0.3">
      <c r="C38" s="73"/>
      <c r="E38" s="75"/>
      <c r="F38" s="140"/>
    </row>
    <row r="39" spans="2:6" s="2" customFormat="1" x14ac:dyDescent="0.3">
      <c r="C39" s="73"/>
      <c r="E39" s="75"/>
      <c r="F39" s="140"/>
    </row>
    <row r="40" spans="2:6" s="2" customFormat="1" x14ac:dyDescent="0.3">
      <c r="C40" s="73"/>
      <c r="E40" s="75"/>
      <c r="F40" s="140"/>
    </row>
    <row r="41" spans="2:6" s="2" customFormat="1" x14ac:dyDescent="0.3">
      <c r="C41" s="73"/>
      <c r="E41" s="75"/>
      <c r="F41" s="140"/>
    </row>
    <row r="42" spans="2:6" s="2" customFormat="1" x14ac:dyDescent="0.3">
      <c r="C42" s="73"/>
      <c r="E42" s="75"/>
      <c r="F42" s="140"/>
    </row>
    <row r="43" spans="2:6" s="2" customFormat="1" x14ac:dyDescent="0.3">
      <c r="C43" s="73"/>
      <c r="E43" s="75"/>
      <c r="F43" s="140"/>
    </row>
    <row r="44" spans="2:6" s="2" customFormat="1" x14ac:dyDescent="0.3">
      <c r="C44" s="73"/>
      <c r="E44" s="75"/>
      <c r="F44" s="140"/>
    </row>
    <row r="45" spans="2:6" s="2" customFormat="1" x14ac:dyDescent="0.3">
      <c r="C45" s="73"/>
      <c r="E45" s="75"/>
      <c r="F45" s="140"/>
    </row>
    <row r="46" spans="2:6" s="2" customFormat="1" x14ac:dyDescent="0.3">
      <c r="C46" s="73"/>
      <c r="E46" s="75"/>
      <c r="F46" s="140"/>
    </row>
    <row r="47" spans="2:6" s="2" customFormat="1" x14ac:dyDescent="0.3">
      <c r="C47" s="73"/>
      <c r="E47" s="75"/>
      <c r="F47" s="140"/>
    </row>
    <row r="48" spans="2:6" s="2" customFormat="1" x14ac:dyDescent="0.3">
      <c r="C48" s="73"/>
      <c r="E48" s="75"/>
      <c r="F48" s="140"/>
    </row>
    <row r="49" spans="3:6" s="2" customFormat="1" x14ac:dyDescent="0.3">
      <c r="C49" s="73"/>
      <c r="E49" s="75"/>
      <c r="F49" s="140"/>
    </row>
    <row r="50" spans="3:6" s="2" customFormat="1" x14ac:dyDescent="0.3">
      <c r="C50" s="73"/>
      <c r="E50" s="75"/>
      <c r="F50" s="140"/>
    </row>
    <row r="51" spans="3:6" s="2" customFormat="1" x14ac:dyDescent="0.3">
      <c r="C51" s="73"/>
      <c r="E51" s="75"/>
      <c r="F51" s="140"/>
    </row>
    <row r="52" spans="3:6" s="2" customFormat="1" x14ac:dyDescent="0.3">
      <c r="C52" s="73"/>
      <c r="E52" s="75"/>
      <c r="F52" s="140"/>
    </row>
    <row r="53" spans="3:6" s="2" customFormat="1" x14ac:dyDescent="0.3">
      <c r="C53" s="73"/>
      <c r="E53" s="75"/>
      <c r="F53" s="140"/>
    </row>
    <row r="54" spans="3:6" s="2" customFormat="1" x14ac:dyDescent="0.3">
      <c r="C54" s="73"/>
      <c r="E54" s="75"/>
      <c r="F54" s="140"/>
    </row>
    <row r="55" spans="3:6" s="2" customFormat="1" x14ac:dyDescent="0.3">
      <c r="C55" s="73"/>
      <c r="E55" s="75"/>
      <c r="F55" s="140"/>
    </row>
    <row r="56" spans="3:6" s="2" customFormat="1" x14ac:dyDescent="0.3">
      <c r="C56" s="73"/>
      <c r="E56" s="75"/>
      <c r="F56" s="140"/>
    </row>
    <row r="57" spans="3:6" s="2" customFormat="1" x14ac:dyDescent="0.3">
      <c r="C57" s="73"/>
      <c r="E57" s="75"/>
      <c r="F57" s="140"/>
    </row>
    <row r="58" spans="3:6" s="2" customFormat="1" x14ac:dyDescent="0.3">
      <c r="C58" s="73"/>
      <c r="E58" s="75"/>
      <c r="F58" s="140"/>
    </row>
    <row r="59" spans="3:6" s="2" customFormat="1" x14ac:dyDescent="0.3">
      <c r="C59" s="73"/>
      <c r="E59" s="75"/>
      <c r="F59" s="140"/>
    </row>
    <row r="60" spans="3:6" s="2" customFormat="1" x14ac:dyDescent="0.3">
      <c r="C60" s="73"/>
      <c r="E60" s="75"/>
      <c r="F60" s="140"/>
    </row>
    <row r="61" spans="3:6" s="2" customFormat="1" x14ac:dyDescent="0.3">
      <c r="C61" s="73"/>
      <c r="E61" s="75"/>
      <c r="F61" s="140"/>
    </row>
    <row r="62" spans="3:6" s="2" customFormat="1" x14ac:dyDescent="0.3">
      <c r="C62" s="73"/>
      <c r="E62" s="75"/>
      <c r="F62" s="140"/>
    </row>
    <row r="63" spans="3:6" s="2" customFormat="1" x14ac:dyDescent="0.3">
      <c r="C63" s="73"/>
      <c r="E63" s="75"/>
      <c r="F63" s="140"/>
    </row>
    <row r="64" spans="3:6" s="2" customFormat="1" x14ac:dyDescent="0.3">
      <c r="C64" s="73"/>
      <c r="E64" s="75"/>
      <c r="F64" s="140"/>
    </row>
  </sheetData>
  <sheetProtection algorithmName="SHA-512" hashValue="Bet3+rdQleuxT2BvXsjtp33TkIFqHuusbfQ1lGMmML7+dpNOI219IY4iKitEr/m9huC2ueLFLlp6KvwSmvLOtg==" saltValue="cELlJtQwNFB8T7NDdxl4AQ==" spinCount="100000" sheet="1" selectLockedCells="1"/>
  <mergeCells count="2">
    <mergeCell ref="B29:E29"/>
    <mergeCell ref="B32:E32"/>
  </mergeCells>
  <hyperlinks>
    <hyperlink ref="B31" r:id="rId1"/>
    <hyperlink ref="B28" r:id="rId2"/>
  </hyperlinks>
  <pageMargins left="0.7" right="0.7" top="0.78740157499999996" bottom="0.78740157499999996" header="0.3" footer="0.3"/>
  <pageSetup paperSize="9" orientation="portrait"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Tabelle2!$B$4:$B$28</xm:f>
          </x14:formula1>
          <xm:sqref>C18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9">
    <tabColor theme="0" tint="-0.34998626667073579"/>
  </sheetPr>
  <dimension ref="A1:AT65"/>
  <sheetViews>
    <sheetView showGridLines="0" zoomScaleNormal="100" workbookViewId="0">
      <selection activeCell="B38" sqref="B38"/>
    </sheetView>
  </sheetViews>
  <sheetFormatPr baseColWidth="10" defaultRowHeight="14.4" x14ac:dyDescent="0.3"/>
  <cols>
    <col min="1" max="1" width="2.6640625" customWidth="1"/>
    <col min="2" max="2" width="80.6640625" customWidth="1"/>
    <col min="3" max="3" width="59.6640625" style="36" customWidth="1"/>
    <col min="4" max="4" width="12.6640625" customWidth="1"/>
    <col min="5" max="5" width="9.6640625" style="246" customWidth="1"/>
    <col min="6" max="6" width="12.109375" customWidth="1"/>
    <col min="7" max="7" width="35.88671875" customWidth="1"/>
    <col min="8" max="14" width="13.33203125" customWidth="1"/>
  </cols>
  <sheetData>
    <row r="1" spans="1:46" s="2" customFormat="1" ht="7.2" customHeight="1" x14ac:dyDescent="0.3">
      <c r="C1" s="73"/>
      <c r="E1" s="219"/>
    </row>
    <row r="2" spans="1:46" s="2" customFormat="1" ht="16.2" customHeight="1" x14ac:dyDescent="0.4">
      <c r="B2" s="228" t="s">
        <v>192</v>
      </c>
      <c r="C2" s="73"/>
      <c r="E2" s="219"/>
    </row>
    <row r="3" spans="1:46" s="2" customFormat="1" ht="16.2" customHeight="1" x14ac:dyDescent="0.3">
      <c r="B3" s="167"/>
      <c r="C3" s="172"/>
      <c r="D3" s="173"/>
      <c r="E3" s="219"/>
    </row>
    <row r="4" spans="1:46" s="4" customFormat="1" ht="13.5" customHeight="1" x14ac:dyDescent="0.25">
      <c r="A4" s="10"/>
      <c r="B4" s="148" t="s">
        <v>247</v>
      </c>
      <c r="C4" s="8"/>
      <c r="D4" s="10"/>
      <c r="E4" s="134"/>
      <c r="F4" s="18"/>
      <c r="G4" s="18"/>
      <c r="J4" s="18"/>
      <c r="K4" s="18"/>
    </row>
    <row r="5" spans="1:46" s="2" customFormat="1" ht="13.5" customHeight="1" x14ac:dyDescent="0.3">
      <c r="B5" s="221" t="s">
        <v>159</v>
      </c>
      <c r="E5" s="139"/>
    </row>
    <row r="6" spans="1:46" s="2" customFormat="1" ht="7.2" customHeight="1" x14ac:dyDescent="0.3">
      <c r="B6" s="221"/>
      <c r="E6" s="139"/>
    </row>
    <row r="7" spans="1:46" s="2" customFormat="1" ht="13.5" customHeight="1" x14ac:dyDescent="0.3">
      <c r="B7" s="21" t="s">
        <v>188</v>
      </c>
      <c r="C7" s="153"/>
      <c r="D7" s="154"/>
      <c r="E7" s="159"/>
      <c r="F7" s="129"/>
    </row>
    <row r="8" spans="1:46" s="2" customFormat="1" ht="7.2" customHeight="1" x14ac:dyDescent="0.3">
      <c r="B8" s="68"/>
      <c r="E8" s="139"/>
    </row>
    <row r="9" spans="1:46" s="2" customFormat="1" ht="13.5" customHeight="1" x14ac:dyDescent="0.3">
      <c r="B9" s="26" t="s">
        <v>237</v>
      </c>
      <c r="C9" s="288"/>
      <c r="E9" s="139"/>
    </row>
    <row r="10" spans="1:46" s="2" customFormat="1" ht="13.5" customHeight="1" x14ac:dyDescent="0.3">
      <c r="B10" s="53" t="s">
        <v>246</v>
      </c>
      <c r="C10" s="289"/>
      <c r="E10" s="139"/>
    </row>
    <row r="11" spans="1:46" s="2" customFormat="1" ht="7.2" customHeight="1" x14ac:dyDescent="0.3">
      <c r="B11" s="188"/>
      <c r="C11" s="188"/>
      <c r="D11" s="188"/>
      <c r="E11" s="248"/>
      <c r="F11" s="188"/>
      <c r="G11" s="133"/>
    </row>
    <row r="12" spans="1:46" s="4" customFormat="1" ht="13.5" customHeight="1" x14ac:dyDescent="0.25">
      <c r="A12" s="130"/>
      <c r="B12" s="21" t="s">
        <v>189</v>
      </c>
      <c r="C12" s="153"/>
      <c r="D12" s="155"/>
      <c r="E12" s="194"/>
      <c r="F12" s="261"/>
      <c r="G12" s="18"/>
      <c r="H12" s="18"/>
      <c r="I12" s="18"/>
      <c r="J12" s="18"/>
      <c r="K12" s="18"/>
      <c r="L12" s="98"/>
      <c r="M12" s="98"/>
      <c r="N12" s="98"/>
      <c r="O12" s="98"/>
      <c r="P12" s="98"/>
      <c r="Q12" s="98"/>
      <c r="R12" s="98"/>
      <c r="S12" s="98"/>
      <c r="T12" s="98"/>
      <c r="U12" s="98"/>
      <c r="V12" s="98"/>
      <c r="W12" s="98"/>
      <c r="X12" s="98"/>
      <c r="Y12" s="98"/>
      <c r="Z12" s="98"/>
      <c r="AA12" s="98"/>
      <c r="AB12" s="98"/>
      <c r="AC12" s="98"/>
      <c r="AD12" s="98"/>
      <c r="AE12" s="98"/>
      <c r="AF12" s="98"/>
      <c r="AG12" s="98"/>
      <c r="AH12" s="98"/>
      <c r="AI12" s="98"/>
      <c r="AJ12" s="98"/>
      <c r="AK12" s="98"/>
      <c r="AL12" s="98"/>
      <c r="AM12" s="98"/>
      <c r="AN12" s="98"/>
      <c r="AO12" s="98"/>
      <c r="AP12" s="98"/>
      <c r="AQ12" s="98"/>
      <c r="AR12" s="98"/>
      <c r="AS12" s="98"/>
      <c r="AT12" s="98"/>
    </row>
    <row r="13" spans="1:46" s="4" customFormat="1" ht="13.5" customHeight="1" x14ac:dyDescent="0.25">
      <c r="A13" s="130"/>
      <c r="B13" s="130"/>
      <c r="C13" s="131"/>
      <c r="D13" s="158"/>
      <c r="E13" s="194"/>
      <c r="F13" s="261"/>
      <c r="G13" s="18"/>
      <c r="H13" s="18"/>
      <c r="I13" s="18"/>
      <c r="J13" s="18"/>
      <c r="K13" s="18"/>
      <c r="L13" s="98"/>
      <c r="M13" s="98"/>
      <c r="N13" s="98"/>
      <c r="O13" s="98"/>
      <c r="P13" s="98"/>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98"/>
      <c r="AP13" s="98"/>
      <c r="AQ13" s="98"/>
      <c r="AR13" s="98"/>
      <c r="AS13" s="98"/>
      <c r="AT13" s="98"/>
    </row>
    <row r="14" spans="1:46" s="4" customFormat="1" ht="13.5" customHeight="1" x14ac:dyDescent="0.25">
      <c r="A14" s="130"/>
      <c r="B14" s="26" t="s">
        <v>241</v>
      </c>
      <c r="C14" s="200" t="s">
        <v>108</v>
      </c>
      <c r="D14" s="159"/>
      <c r="E14" s="194"/>
      <c r="F14" s="261"/>
      <c r="G14" s="18"/>
      <c r="H14" s="18"/>
      <c r="I14" s="18"/>
      <c r="J14" s="18"/>
      <c r="K14" s="18"/>
      <c r="L14" s="98"/>
      <c r="M14" s="98"/>
      <c r="N14" s="98"/>
      <c r="O14" s="98"/>
      <c r="P14" s="98"/>
      <c r="Q14" s="98"/>
      <c r="R14" s="98"/>
      <c r="S14" s="98"/>
      <c r="T14" s="98"/>
      <c r="U14" s="98"/>
      <c r="V14" s="98"/>
      <c r="W14" s="98"/>
      <c r="X14" s="98"/>
      <c r="Y14" s="98"/>
      <c r="Z14" s="98"/>
      <c r="AA14" s="98"/>
      <c r="AB14" s="98"/>
      <c r="AC14" s="98"/>
      <c r="AD14" s="98"/>
      <c r="AE14" s="98"/>
      <c r="AF14" s="98"/>
      <c r="AG14" s="98"/>
      <c r="AH14" s="98"/>
      <c r="AI14" s="98"/>
      <c r="AJ14" s="98"/>
      <c r="AK14" s="98"/>
      <c r="AL14" s="98"/>
      <c r="AM14" s="98"/>
      <c r="AN14" s="98"/>
      <c r="AO14" s="98"/>
      <c r="AP14" s="98"/>
      <c r="AQ14" s="98"/>
      <c r="AR14" s="98"/>
      <c r="AS14" s="98"/>
      <c r="AT14" s="98"/>
    </row>
    <row r="15" spans="1:46" s="4" customFormat="1" ht="13.5" customHeight="1" x14ac:dyDescent="0.25">
      <c r="A15" s="130"/>
      <c r="B15" s="26" t="s">
        <v>100</v>
      </c>
      <c r="C15" s="175">
        <f>IF(C14="Wärme aus KWK, gebäudeintegriert o. gebäudenah","berechnen nach DIN V 18599-9: 2018-09",SUM(IF(C14="Heizöl",Tabelle2!C4,0),IF(C14="Erdgas",Tabelle2!C5,0),IF(C14="Flüssiggas",Tabelle2!C6,0),IF(C14="Steinkohle",Tabelle2!C7,0),IF(C14="Braunkohle",Tabelle2!C8,0),IF(C14="Biogas",Tabelle2!C9,0),IF(C14="Biogas gebäudenah erzeugt",Tabelle2!C10,0),IF(C14="Biogenes Flüssiggas",Tabelle2!C11,0),IF(C14="Bioöl",Tabelle2!C12,0),IF(C14="Bioöl, gebäudenah erzeugt",Tabelle2!C13,0),IF(C14="Holz",Tabelle2!C14,0),IF(C14="Strom netzbezogen",Tabelle2!C15,0),IF(C14="Strom gebäudenah erzeugt (aus Photovoltaik oder Windkraft)",Tabelle2!C16,0),IF(C14="Strom Verdrängungsstrommix",Tabelle2!C17,0),IF(C14="Erdwärme, Geothermie, Solarthermie, Umgebungswärme",Tabelle2!C18,0),IF(C14="Erdkälte, Umgebungskälte",Tabelle2!C19,0),IF(C14="Abwärme aus Prozessen",Tabelle2!C20,0),IF(C14="Wärme aus Verbrennung von Siedlungsabfällen",Tabelle2!C22,0),IF(C14="Nah-/Fernwärme aus KWK - Brennstoff: Stein-/Braunkohle",Tabelle2!C23,0),IF(C14="Nah-/Fernwärme aus KWK - Gasförmige + flüssige Brennstoffe",Tabelle2!C24,0),IF(C14="Nah-/Fernwärme aus KWK - Erneuerbarer Brennstoff",Tabelle2!C25,0),IF(C14="Nah-/Fernwärme aus Heizwerken - Brennstoff: Stein-/Braunkohle",Tabelle2!C26,0),IF(C14="Nah-/Fernwärme aus Heizwerken - Gasförmige + flüssige Brennstoffe",Tabelle2!C27,0),IF(C14="Nah-/Fernwärme aus Heizwerken - Erneuerbarer Brennstoff",Tabelle2!C28,0)))</f>
        <v>310</v>
      </c>
      <c r="D15" s="159"/>
      <c r="E15" s="194"/>
      <c r="F15" s="261"/>
      <c r="G15" s="18"/>
      <c r="H15" s="18"/>
      <c r="I15" s="18"/>
      <c r="J15" s="18"/>
      <c r="K15" s="18"/>
      <c r="L15" s="98"/>
      <c r="M15" s="98"/>
      <c r="N15" s="98"/>
      <c r="O15" s="98"/>
      <c r="P15" s="98"/>
      <c r="Q15" s="98"/>
      <c r="R15" s="98"/>
      <c r="S15" s="98"/>
      <c r="T15" s="98"/>
      <c r="U15" s="98"/>
      <c r="V15" s="98"/>
      <c r="W15" s="98"/>
      <c r="X15" s="98"/>
      <c r="Y15" s="98"/>
      <c r="Z15" s="98"/>
      <c r="AA15" s="98"/>
      <c r="AB15" s="98"/>
      <c r="AC15" s="98"/>
      <c r="AD15" s="98"/>
      <c r="AE15" s="98"/>
      <c r="AF15" s="98"/>
      <c r="AG15" s="98"/>
      <c r="AH15" s="98"/>
      <c r="AI15" s="98"/>
      <c r="AJ15" s="98"/>
      <c r="AK15" s="98"/>
      <c r="AL15" s="98"/>
      <c r="AM15" s="98"/>
      <c r="AN15" s="98"/>
      <c r="AO15" s="98"/>
      <c r="AP15" s="98"/>
      <c r="AQ15" s="98"/>
      <c r="AR15" s="98"/>
      <c r="AS15" s="98"/>
      <c r="AT15" s="98"/>
    </row>
    <row r="16" spans="1:46" s="4" customFormat="1" ht="13.5" customHeight="1" x14ac:dyDescent="0.25">
      <c r="A16" s="130"/>
      <c r="B16" s="26"/>
      <c r="C16" s="250"/>
      <c r="D16" s="159"/>
      <c r="E16" s="194"/>
      <c r="F16" s="261"/>
      <c r="G16" s="18"/>
      <c r="H16" s="18"/>
      <c r="I16" s="18"/>
      <c r="J16" s="18"/>
      <c r="K16" s="18"/>
      <c r="L16" s="98"/>
      <c r="M16" s="98"/>
      <c r="N16" s="98"/>
      <c r="O16" s="98"/>
      <c r="P16" s="98"/>
      <c r="Q16" s="98"/>
      <c r="R16" s="98"/>
      <c r="S16" s="98"/>
      <c r="T16" s="98"/>
      <c r="U16" s="98"/>
      <c r="V16" s="98"/>
      <c r="W16" s="98"/>
      <c r="X16" s="98"/>
      <c r="Y16" s="98"/>
      <c r="Z16" s="98"/>
      <c r="AA16" s="98"/>
      <c r="AB16" s="98"/>
      <c r="AC16" s="98"/>
      <c r="AD16" s="98"/>
      <c r="AE16" s="98"/>
      <c r="AF16" s="98"/>
      <c r="AG16" s="98"/>
      <c r="AH16" s="98"/>
      <c r="AI16" s="98"/>
      <c r="AJ16" s="98"/>
      <c r="AK16" s="98"/>
      <c r="AL16" s="98"/>
      <c r="AM16" s="98"/>
      <c r="AN16" s="98"/>
      <c r="AO16" s="98"/>
      <c r="AP16" s="98"/>
      <c r="AQ16" s="98"/>
      <c r="AR16" s="98"/>
      <c r="AS16" s="98"/>
      <c r="AT16" s="98"/>
    </row>
    <row r="17" spans="1:46" s="4" customFormat="1" ht="13.5" customHeight="1" x14ac:dyDescent="0.25">
      <c r="A17" s="130"/>
      <c r="B17" s="260" t="s">
        <v>244</v>
      </c>
      <c r="C17" s="136"/>
      <c r="D17" s="215"/>
      <c r="E17" s="194"/>
      <c r="F17" s="261"/>
      <c r="G17" s="18"/>
      <c r="H17" s="18"/>
      <c r="I17" s="18"/>
      <c r="J17" s="18"/>
      <c r="K17" s="18"/>
      <c r="L17" s="98"/>
      <c r="M17" s="98"/>
      <c r="N17" s="98"/>
      <c r="O17" s="98"/>
      <c r="P17" s="98"/>
      <c r="Q17" s="98"/>
      <c r="R17" s="98"/>
      <c r="S17" s="98"/>
      <c r="T17" s="98"/>
      <c r="U17" s="98"/>
      <c r="V17" s="98"/>
      <c r="W17" s="98"/>
      <c r="X17" s="98"/>
      <c r="Y17" s="98"/>
      <c r="Z17" s="98"/>
      <c r="AA17" s="98"/>
      <c r="AB17" s="98"/>
      <c r="AC17" s="98"/>
      <c r="AD17" s="98"/>
      <c r="AE17" s="98"/>
      <c r="AF17" s="98"/>
      <c r="AG17" s="98"/>
      <c r="AH17" s="98"/>
      <c r="AI17" s="98"/>
      <c r="AJ17" s="98"/>
      <c r="AK17" s="98"/>
      <c r="AL17" s="98"/>
      <c r="AM17" s="98"/>
      <c r="AN17" s="98"/>
      <c r="AO17" s="98"/>
      <c r="AP17" s="98"/>
      <c r="AQ17" s="98"/>
      <c r="AR17" s="98"/>
      <c r="AS17" s="98"/>
      <c r="AT17" s="98"/>
    </row>
    <row r="18" spans="1:46" s="4" customFormat="1" ht="13.5" customHeight="1" x14ac:dyDescent="0.25">
      <c r="A18" s="130"/>
      <c r="B18" s="216" t="s">
        <v>243</v>
      </c>
      <c r="C18" s="263"/>
      <c r="D18" s="145"/>
      <c r="E18" s="194"/>
      <c r="F18" s="262"/>
      <c r="G18" s="18"/>
      <c r="H18" s="18"/>
      <c r="I18" s="18"/>
      <c r="J18" s="18"/>
      <c r="K18" s="18"/>
      <c r="L18" s="98"/>
      <c r="M18" s="98"/>
      <c r="N18" s="98"/>
      <c r="O18" s="98"/>
      <c r="P18" s="98"/>
      <c r="Q18" s="98"/>
      <c r="R18" s="98"/>
      <c r="S18" s="98"/>
      <c r="T18" s="98"/>
      <c r="U18" s="98"/>
      <c r="V18" s="98"/>
      <c r="W18" s="98"/>
      <c r="X18" s="98"/>
      <c r="Y18" s="98"/>
      <c r="Z18" s="98"/>
      <c r="AA18" s="98"/>
      <c r="AB18" s="98"/>
      <c r="AC18" s="98"/>
      <c r="AD18" s="98"/>
      <c r="AE18" s="98"/>
      <c r="AF18" s="98"/>
      <c r="AG18" s="98"/>
      <c r="AH18" s="98"/>
      <c r="AI18" s="98"/>
      <c r="AJ18" s="98"/>
      <c r="AK18" s="98"/>
      <c r="AL18" s="98"/>
      <c r="AM18" s="98"/>
      <c r="AN18" s="98"/>
      <c r="AO18" s="98"/>
      <c r="AP18" s="98"/>
      <c r="AQ18" s="98"/>
      <c r="AR18" s="98"/>
      <c r="AS18" s="98"/>
      <c r="AT18" s="98"/>
    </row>
    <row r="19" spans="1:46" s="4" customFormat="1" ht="7.2" customHeight="1" x14ac:dyDescent="0.25">
      <c r="A19" s="130"/>
      <c r="B19" s="216"/>
      <c r="C19" s="218"/>
      <c r="D19" s="145"/>
      <c r="E19" s="194"/>
      <c r="F19" s="261"/>
      <c r="G19" s="18"/>
      <c r="H19" s="18"/>
      <c r="I19" s="18"/>
      <c r="J19" s="18"/>
      <c r="K19" s="18"/>
      <c r="L19" s="98"/>
      <c r="M19" s="98"/>
      <c r="N19" s="98"/>
      <c r="O19" s="98"/>
      <c r="P19" s="98"/>
      <c r="Q19" s="98"/>
      <c r="R19" s="98"/>
      <c r="S19" s="98"/>
      <c r="T19" s="98"/>
      <c r="U19" s="98"/>
      <c r="V19" s="98"/>
      <c r="W19" s="98"/>
      <c r="X19" s="98"/>
      <c r="Y19" s="98"/>
      <c r="Z19" s="98"/>
      <c r="AA19" s="98"/>
      <c r="AB19" s="98"/>
      <c r="AC19" s="98"/>
      <c r="AD19" s="98"/>
      <c r="AE19" s="98"/>
      <c r="AF19" s="98"/>
      <c r="AG19" s="98"/>
      <c r="AH19" s="98"/>
      <c r="AI19" s="98"/>
      <c r="AJ19" s="98"/>
      <c r="AK19" s="98"/>
      <c r="AL19" s="98"/>
      <c r="AM19" s="98"/>
      <c r="AN19" s="98"/>
      <c r="AO19" s="98"/>
      <c r="AP19" s="98"/>
      <c r="AQ19" s="98"/>
      <c r="AR19" s="98"/>
      <c r="AS19" s="98"/>
      <c r="AT19" s="98"/>
    </row>
    <row r="20" spans="1:46" s="4" customFormat="1" ht="13.5" customHeight="1" x14ac:dyDescent="0.25">
      <c r="A20" s="130"/>
      <c r="B20" s="21" t="s">
        <v>190</v>
      </c>
      <c r="C20" s="153"/>
      <c r="D20" s="155"/>
      <c r="E20" s="194"/>
      <c r="F20" s="261"/>
      <c r="G20" s="18"/>
      <c r="H20" s="18"/>
      <c r="I20" s="18"/>
      <c r="J20" s="18"/>
      <c r="K20" s="18"/>
      <c r="L20" s="98"/>
      <c r="M20" s="98"/>
      <c r="N20" s="98"/>
      <c r="O20" s="98"/>
      <c r="P20" s="98"/>
      <c r="Q20" s="98"/>
      <c r="R20" s="98"/>
      <c r="S20" s="98"/>
      <c r="T20" s="98"/>
      <c r="U20" s="98"/>
      <c r="V20" s="98"/>
      <c r="W20" s="98"/>
      <c r="X20" s="98"/>
      <c r="Y20" s="98"/>
      <c r="Z20" s="98"/>
      <c r="AA20" s="98"/>
      <c r="AB20" s="98"/>
      <c r="AC20" s="98"/>
      <c r="AD20" s="98"/>
      <c r="AE20" s="98"/>
      <c r="AF20" s="98"/>
      <c r="AG20" s="98"/>
      <c r="AH20" s="98"/>
      <c r="AI20" s="98"/>
      <c r="AJ20" s="98"/>
      <c r="AK20" s="98"/>
      <c r="AL20" s="98"/>
      <c r="AM20" s="98"/>
      <c r="AN20" s="98"/>
      <c r="AO20" s="98"/>
      <c r="AP20" s="98"/>
      <c r="AQ20" s="98"/>
      <c r="AR20" s="98"/>
      <c r="AS20" s="98"/>
      <c r="AT20" s="98"/>
    </row>
    <row r="21" spans="1:46" s="4" customFormat="1" ht="7.2" customHeight="1" x14ac:dyDescent="0.25">
      <c r="A21" s="130"/>
      <c r="B21" s="26"/>
      <c r="C21" s="250"/>
      <c r="D21" s="159"/>
      <c r="E21" s="194"/>
      <c r="F21" s="261"/>
      <c r="G21" s="18"/>
      <c r="H21" s="18"/>
      <c r="I21" s="18"/>
      <c r="J21" s="18"/>
      <c r="K21" s="18"/>
      <c r="L21" s="98"/>
      <c r="M21" s="98"/>
      <c r="N21" s="98"/>
      <c r="O21" s="98"/>
      <c r="P21" s="98"/>
      <c r="Q21" s="98"/>
      <c r="R21" s="98"/>
      <c r="S21" s="98"/>
      <c r="T21" s="98"/>
      <c r="U21" s="98"/>
      <c r="V21" s="98"/>
      <c r="W21" s="98"/>
      <c r="X21" s="98"/>
      <c r="Y21" s="98"/>
      <c r="Z21" s="98"/>
      <c r="AA21" s="98"/>
      <c r="AB21" s="98"/>
      <c r="AC21" s="98"/>
      <c r="AD21" s="98"/>
      <c r="AE21" s="98"/>
      <c r="AF21" s="98"/>
      <c r="AG21" s="98"/>
      <c r="AH21" s="98"/>
      <c r="AI21" s="98"/>
      <c r="AJ21" s="98"/>
      <c r="AK21" s="98"/>
      <c r="AL21" s="98"/>
      <c r="AM21" s="98"/>
      <c r="AN21" s="98"/>
      <c r="AO21" s="98"/>
      <c r="AP21" s="98"/>
      <c r="AQ21" s="98"/>
      <c r="AR21" s="98"/>
      <c r="AS21" s="98"/>
      <c r="AT21" s="98"/>
    </row>
    <row r="22" spans="1:46" s="4" customFormat="1" ht="13.5" customHeight="1" x14ac:dyDescent="0.25">
      <c r="A22" s="130"/>
      <c r="B22" s="26" t="s">
        <v>242</v>
      </c>
      <c r="C22" s="200" t="s">
        <v>108</v>
      </c>
      <c r="D22" s="159"/>
      <c r="E22" s="194"/>
      <c r="F22" s="261"/>
      <c r="G22" s="18"/>
      <c r="H22" s="18"/>
      <c r="I22" s="18"/>
      <c r="J22" s="18"/>
      <c r="K22" s="18"/>
      <c r="L22" s="98"/>
      <c r="M22" s="98"/>
      <c r="N22" s="98"/>
      <c r="O22" s="98"/>
      <c r="P22" s="98"/>
      <c r="Q22" s="98"/>
      <c r="R22" s="98"/>
      <c r="S22" s="98"/>
      <c r="T22" s="98"/>
      <c r="U22" s="98"/>
      <c r="V22" s="98"/>
      <c r="W22" s="98"/>
      <c r="X22" s="98"/>
      <c r="Y22" s="98"/>
      <c r="Z22" s="98"/>
      <c r="AA22" s="98"/>
      <c r="AB22" s="98"/>
      <c r="AC22" s="98"/>
      <c r="AD22" s="98"/>
      <c r="AE22" s="98"/>
      <c r="AF22" s="98"/>
      <c r="AG22" s="98"/>
      <c r="AH22" s="98"/>
      <c r="AI22" s="98"/>
      <c r="AJ22" s="98"/>
      <c r="AK22" s="98"/>
      <c r="AL22" s="98"/>
      <c r="AM22" s="98"/>
      <c r="AN22" s="98"/>
      <c r="AO22" s="98"/>
      <c r="AP22" s="98"/>
      <c r="AQ22" s="98"/>
      <c r="AR22" s="98"/>
      <c r="AS22" s="98"/>
      <c r="AT22" s="98"/>
    </row>
    <row r="23" spans="1:46" s="4" customFormat="1" ht="13.5" customHeight="1" x14ac:dyDescent="0.25">
      <c r="A23" s="130"/>
      <c r="B23" s="26" t="s">
        <v>100</v>
      </c>
      <c r="C23" s="175">
        <f>IF(C22="Wärme aus KWK, gebäudeintegriert o. gebäudenah","berechnen nach DIN V 18599-9: 2018-09",SUM(IF(C22="Heizöl",Tabelle2!C4,0),IF(C22="Erdgas",Tabelle2!C5,0),IF(C22="Flüssiggas",Tabelle2!C6,0),IF(C22="Steinkohle",Tabelle2!C7,0),IF(C22="Braunkohle",Tabelle2!C8,0),IF(C22="Biogas",Tabelle2!C9,0),IF(C22="Biogas gebäudenah erzeugt",Tabelle2!C10,0),IF(C22="Biogenes Flüssiggas",Tabelle2!C11,0),IF(C22="Bioöl",Tabelle2!C12,0),IF(C22="Bioöl, gebäudenah erzeugt",Tabelle2!C13,0),IF(C22="Holz",Tabelle2!C14,0),IF(C22="Strom netzbezogen",Tabelle2!C15,0),IF(C22="Strom gebäudenah erzeugt (aus Photovoltaik oder Windkraft)",Tabelle2!C16,0),IF(C22="Strom Verdrängungsstrommix",Tabelle2!C17,0),IF(C22="Erdwärme, Geothermie, Solarthermie, Umgebungswärme",Tabelle2!C18,0),IF(C22="Erdkälte, Umgebungskälte",Tabelle2!C19,0),IF(C22="Abwärme aus Prozessen",Tabelle2!C20,0),IF(C22="Wärme aus Verbrennung von Siedlungsabfällen",Tabelle2!C22,0),IF(C22="Nah-/Fernwärme aus KWK - Brennstoff: Stein-/Braunkohle",Tabelle2!C23,0),IF(C22="Nah-/Fernwärme aus KWK - Gasförmige + flüssige Brennstoffe",Tabelle2!C24,0),IF(C22="Nah-/Fernwärme aus KWK - Erneuerbarer Brennstoff",Tabelle2!C25,0),IF(C22="Nah-/Fernwärme aus Heizwerken - Brennstoff: Stein-/Braunkohle",Tabelle2!C26,0),IF(C22="Nah-/Fernwärme aus Heizwerken - Gasförmige + flüssige Brennstoffe",Tabelle2!C27,0),IF(C22="Nah-/Fernwärme aus Heizwerken - Erneuerbarer Brennstoff",Tabelle2!C28,0)))</f>
        <v>310</v>
      </c>
      <c r="D23" s="159"/>
      <c r="E23" s="250"/>
      <c r="F23" s="261"/>
      <c r="G23" s="18"/>
      <c r="H23" s="18"/>
      <c r="I23" s="18"/>
      <c r="J23" s="18"/>
      <c r="K23" s="18"/>
      <c r="L23" s="98"/>
      <c r="M23" s="98"/>
      <c r="N23" s="98"/>
      <c r="O23" s="98"/>
      <c r="P23" s="98"/>
      <c r="Q23" s="98"/>
      <c r="R23" s="98"/>
      <c r="S23" s="98"/>
      <c r="T23" s="98"/>
      <c r="U23" s="98"/>
      <c r="V23" s="98"/>
      <c r="W23" s="98"/>
      <c r="X23" s="98"/>
      <c r="Y23" s="98"/>
      <c r="Z23" s="98"/>
      <c r="AA23" s="98"/>
      <c r="AB23" s="98"/>
      <c r="AC23" s="98"/>
      <c r="AD23" s="98"/>
      <c r="AE23" s="98"/>
      <c r="AF23" s="98"/>
      <c r="AG23" s="98"/>
      <c r="AH23" s="98"/>
      <c r="AI23" s="98"/>
      <c r="AJ23" s="98"/>
      <c r="AK23" s="98"/>
      <c r="AL23" s="98"/>
      <c r="AM23" s="98"/>
      <c r="AN23" s="98"/>
      <c r="AO23" s="98"/>
      <c r="AP23" s="98"/>
      <c r="AQ23" s="98"/>
      <c r="AR23" s="98"/>
      <c r="AS23" s="98"/>
      <c r="AT23" s="98"/>
    </row>
    <row r="24" spans="1:46" s="4" customFormat="1" ht="13.5" customHeight="1" x14ac:dyDescent="0.25">
      <c r="A24" s="130"/>
      <c r="B24" s="26"/>
      <c r="C24" s="250"/>
      <c r="D24" s="159"/>
      <c r="E24" s="250"/>
      <c r="F24" s="261"/>
      <c r="G24" s="18"/>
      <c r="H24" s="18"/>
      <c r="I24" s="18"/>
      <c r="J24" s="18"/>
      <c r="K24" s="18"/>
      <c r="L24" s="98"/>
      <c r="M24" s="98"/>
      <c r="N24" s="98"/>
      <c r="O24" s="98"/>
      <c r="P24" s="98"/>
      <c r="Q24" s="98"/>
      <c r="R24" s="98"/>
      <c r="S24" s="98"/>
      <c r="T24" s="98"/>
      <c r="U24" s="98"/>
      <c r="V24" s="98"/>
      <c r="W24" s="98"/>
      <c r="X24" s="98"/>
      <c r="Y24" s="98"/>
      <c r="Z24" s="98"/>
      <c r="AA24" s="98"/>
      <c r="AB24" s="98"/>
      <c r="AC24" s="98"/>
      <c r="AD24" s="98"/>
      <c r="AE24" s="98"/>
      <c r="AF24" s="98"/>
      <c r="AG24" s="98"/>
      <c r="AH24" s="98"/>
      <c r="AI24" s="98"/>
      <c r="AJ24" s="98"/>
      <c r="AK24" s="98"/>
      <c r="AL24" s="98"/>
      <c r="AM24" s="98"/>
      <c r="AN24" s="98"/>
      <c r="AO24" s="98"/>
      <c r="AP24" s="98"/>
      <c r="AQ24" s="98"/>
      <c r="AR24" s="98"/>
      <c r="AS24" s="98"/>
      <c r="AT24" s="98"/>
    </row>
    <row r="25" spans="1:46" s="4" customFormat="1" ht="13.5" customHeight="1" x14ac:dyDescent="0.25">
      <c r="A25" s="130"/>
      <c r="B25" s="260" t="s">
        <v>244</v>
      </c>
      <c r="C25" s="136"/>
      <c r="D25" s="215"/>
      <c r="E25" s="194"/>
      <c r="F25" s="261"/>
      <c r="G25" s="18"/>
      <c r="H25" s="18"/>
      <c r="I25" s="18"/>
      <c r="J25" s="18"/>
      <c r="K25" s="18"/>
      <c r="L25" s="98"/>
      <c r="M25" s="98"/>
      <c r="N25" s="98"/>
      <c r="O25" s="98"/>
      <c r="P25" s="98"/>
      <c r="Q25" s="98"/>
      <c r="R25" s="98"/>
      <c r="S25" s="98"/>
      <c r="T25" s="98"/>
      <c r="U25" s="98"/>
      <c r="V25" s="98"/>
      <c r="W25" s="98"/>
      <c r="X25" s="98"/>
      <c r="Y25" s="98"/>
      <c r="Z25" s="98"/>
      <c r="AA25" s="98"/>
      <c r="AB25" s="98"/>
      <c r="AC25" s="98"/>
      <c r="AD25" s="98"/>
      <c r="AE25" s="98"/>
      <c r="AF25" s="98"/>
      <c r="AG25" s="98"/>
      <c r="AH25" s="98"/>
      <c r="AI25" s="98"/>
      <c r="AJ25" s="98"/>
      <c r="AK25" s="98"/>
      <c r="AL25" s="98"/>
      <c r="AM25" s="98"/>
      <c r="AN25" s="98"/>
      <c r="AO25" s="98"/>
      <c r="AP25" s="98"/>
      <c r="AQ25" s="98"/>
      <c r="AR25" s="98"/>
      <c r="AS25" s="98"/>
      <c r="AT25" s="98"/>
    </row>
    <row r="26" spans="1:46" s="4" customFormat="1" ht="13.5" customHeight="1" x14ac:dyDescent="0.25">
      <c r="A26" s="130"/>
      <c r="B26" s="216" t="s">
        <v>243</v>
      </c>
      <c r="C26" s="263"/>
      <c r="D26" s="145"/>
      <c r="E26" s="194"/>
      <c r="F26" s="261"/>
      <c r="G26" s="18"/>
      <c r="H26" s="18"/>
      <c r="I26" s="18"/>
      <c r="J26" s="18"/>
      <c r="K26" s="18"/>
      <c r="L26" s="98"/>
      <c r="M26" s="98"/>
      <c r="N26" s="98"/>
      <c r="O26" s="98"/>
      <c r="P26" s="98"/>
      <c r="Q26" s="98"/>
      <c r="R26" s="98"/>
      <c r="S26" s="98"/>
      <c r="T26" s="98"/>
      <c r="U26" s="98"/>
      <c r="V26" s="98"/>
      <c r="W26" s="98"/>
      <c r="X26" s="98"/>
      <c r="Y26" s="98"/>
      <c r="Z26" s="98"/>
      <c r="AA26" s="98"/>
      <c r="AB26" s="98"/>
      <c r="AC26" s="98"/>
      <c r="AD26" s="98"/>
      <c r="AE26" s="98"/>
      <c r="AF26" s="98"/>
      <c r="AG26" s="98"/>
      <c r="AH26" s="98"/>
      <c r="AI26" s="98"/>
      <c r="AJ26" s="98"/>
      <c r="AK26" s="98"/>
      <c r="AL26" s="98"/>
      <c r="AM26" s="98"/>
      <c r="AN26" s="98"/>
      <c r="AO26" s="98"/>
      <c r="AP26" s="98"/>
      <c r="AQ26" s="98"/>
      <c r="AR26" s="98"/>
      <c r="AS26" s="98"/>
      <c r="AT26" s="98"/>
    </row>
    <row r="27" spans="1:46" s="4" customFormat="1" ht="7.2" customHeight="1" x14ac:dyDescent="0.25">
      <c r="A27" s="130"/>
      <c r="B27" s="216"/>
      <c r="C27" s="218"/>
      <c r="D27" s="145"/>
      <c r="E27" s="194"/>
      <c r="F27" s="261"/>
      <c r="G27" s="18"/>
      <c r="H27" s="18"/>
      <c r="I27" s="18"/>
      <c r="J27" s="18"/>
      <c r="K27" s="18"/>
      <c r="L27" s="98"/>
      <c r="M27" s="98"/>
      <c r="N27" s="98"/>
      <c r="O27" s="98"/>
      <c r="P27" s="98"/>
      <c r="Q27" s="98"/>
      <c r="R27" s="98"/>
      <c r="S27" s="98"/>
      <c r="T27" s="98"/>
      <c r="U27" s="98"/>
      <c r="V27" s="98"/>
      <c r="W27" s="98"/>
      <c r="X27" s="98"/>
      <c r="Y27" s="98"/>
      <c r="Z27" s="98"/>
      <c r="AA27" s="98"/>
      <c r="AB27" s="98"/>
      <c r="AC27" s="98"/>
      <c r="AD27" s="98"/>
      <c r="AE27" s="98"/>
      <c r="AF27" s="98"/>
      <c r="AG27" s="98"/>
      <c r="AH27" s="98"/>
      <c r="AI27" s="98"/>
      <c r="AJ27" s="98"/>
      <c r="AK27" s="98"/>
      <c r="AL27" s="98"/>
      <c r="AM27" s="98"/>
      <c r="AN27" s="98"/>
      <c r="AO27" s="98"/>
      <c r="AP27" s="98"/>
      <c r="AQ27" s="98"/>
      <c r="AR27" s="98"/>
      <c r="AS27" s="98"/>
      <c r="AT27" s="98"/>
    </row>
    <row r="28" spans="1:46" s="4" customFormat="1" ht="13.5" customHeight="1" x14ac:dyDescent="0.35">
      <c r="A28" s="130"/>
      <c r="B28" s="21" t="s">
        <v>193</v>
      </c>
      <c r="C28" s="153"/>
      <c r="D28" s="155"/>
      <c r="E28" s="194"/>
      <c r="F28" s="261"/>
      <c r="G28" s="18"/>
      <c r="H28" s="18"/>
      <c r="I28" s="18"/>
      <c r="J28" s="18"/>
      <c r="K28" s="18"/>
      <c r="L28" s="98"/>
      <c r="M28" s="98"/>
      <c r="N28" s="98"/>
      <c r="O28" s="98"/>
      <c r="P28" s="98"/>
      <c r="Q28" s="98"/>
      <c r="R28" s="98"/>
      <c r="S28" s="98"/>
      <c r="T28" s="98"/>
      <c r="U28" s="98"/>
      <c r="V28" s="98"/>
      <c r="W28" s="98"/>
      <c r="X28" s="98"/>
      <c r="Y28" s="98"/>
      <c r="Z28" s="98"/>
      <c r="AA28" s="98"/>
      <c r="AB28" s="98"/>
      <c r="AC28" s="98"/>
      <c r="AD28" s="98"/>
      <c r="AE28" s="98"/>
      <c r="AF28" s="98"/>
      <c r="AG28" s="98"/>
      <c r="AH28" s="98"/>
      <c r="AI28" s="98"/>
      <c r="AJ28" s="98"/>
      <c r="AK28" s="98"/>
      <c r="AL28" s="98"/>
      <c r="AM28" s="98"/>
      <c r="AN28" s="98"/>
      <c r="AO28" s="98"/>
      <c r="AP28" s="98"/>
      <c r="AQ28" s="98"/>
      <c r="AR28" s="98"/>
      <c r="AS28" s="98"/>
      <c r="AT28" s="98"/>
    </row>
    <row r="29" spans="1:46" s="4" customFormat="1" ht="7.2" customHeight="1" x14ac:dyDescent="0.25">
      <c r="A29" s="130"/>
      <c r="B29" s="26"/>
      <c r="C29" s="130"/>
      <c r="D29" s="159"/>
      <c r="E29" s="250"/>
      <c r="F29" s="261"/>
      <c r="G29" s="18"/>
      <c r="H29" s="18"/>
      <c r="I29" s="18"/>
      <c r="J29" s="18"/>
      <c r="K29" s="18"/>
      <c r="L29" s="98"/>
      <c r="M29" s="98"/>
      <c r="N29" s="98"/>
      <c r="O29" s="98"/>
      <c r="P29" s="98"/>
      <c r="Q29" s="98"/>
      <c r="R29" s="98"/>
      <c r="S29" s="98"/>
      <c r="T29" s="98"/>
      <c r="U29" s="98"/>
      <c r="V29" s="98"/>
      <c r="W29" s="98"/>
      <c r="X29" s="98"/>
      <c r="Y29" s="98"/>
      <c r="Z29" s="98"/>
      <c r="AA29" s="98"/>
      <c r="AB29" s="98"/>
      <c r="AC29" s="98"/>
      <c r="AD29" s="98"/>
      <c r="AE29" s="98"/>
      <c r="AF29" s="98"/>
      <c r="AG29" s="98"/>
      <c r="AH29" s="98"/>
      <c r="AI29" s="98"/>
      <c r="AJ29" s="98"/>
      <c r="AK29" s="98"/>
      <c r="AL29" s="98"/>
      <c r="AM29" s="98"/>
      <c r="AN29" s="98"/>
      <c r="AO29" s="98"/>
      <c r="AP29" s="98"/>
      <c r="AQ29" s="98"/>
      <c r="AR29" s="98"/>
      <c r="AS29" s="98"/>
      <c r="AT29" s="98"/>
    </row>
    <row r="30" spans="1:46" s="4" customFormat="1" ht="13.5" customHeight="1" x14ac:dyDescent="0.3">
      <c r="A30" s="130"/>
      <c r="B30" s="10" t="s">
        <v>245</v>
      </c>
      <c r="C30" s="202"/>
      <c r="D30" s="10" t="s">
        <v>99</v>
      </c>
      <c r="E30" s="250"/>
      <c r="F30" s="261"/>
      <c r="G30" s="18"/>
      <c r="H30" s="18"/>
      <c r="I30" s="18"/>
      <c r="J30" s="18"/>
      <c r="K30" s="18"/>
      <c r="L30" s="98"/>
      <c r="M30" s="98"/>
      <c r="N30" s="98"/>
      <c r="O30" s="98"/>
      <c r="P30" s="98"/>
      <c r="Q30" s="98"/>
      <c r="R30" s="98"/>
      <c r="S30" s="98"/>
      <c r="T30" s="98"/>
      <c r="U30" s="98"/>
      <c r="V30" s="98"/>
      <c r="W30" s="98"/>
      <c r="X30" s="98"/>
      <c r="Y30" s="98"/>
      <c r="Z30" s="98"/>
      <c r="AA30" s="98"/>
      <c r="AB30" s="98"/>
      <c r="AC30" s="98"/>
      <c r="AD30" s="98"/>
      <c r="AE30" s="98"/>
      <c r="AF30" s="98"/>
      <c r="AG30" s="98"/>
      <c r="AH30" s="98"/>
      <c r="AI30" s="98"/>
      <c r="AJ30" s="98"/>
      <c r="AK30" s="98"/>
      <c r="AL30" s="98"/>
      <c r="AM30" s="98"/>
      <c r="AN30" s="98"/>
      <c r="AO30" s="98"/>
      <c r="AP30" s="98"/>
      <c r="AQ30" s="98"/>
      <c r="AR30" s="98"/>
      <c r="AS30" s="98"/>
      <c r="AT30" s="98"/>
    </row>
    <row r="31" spans="1:46" s="4" customFormat="1" ht="13.5" customHeight="1" x14ac:dyDescent="0.25">
      <c r="A31" s="130"/>
      <c r="B31" s="250"/>
      <c r="C31" s="137"/>
      <c r="D31" s="10"/>
      <c r="E31" s="250"/>
      <c r="F31" s="261"/>
      <c r="G31" s="18"/>
      <c r="H31" s="18"/>
      <c r="I31" s="18"/>
      <c r="J31" s="18"/>
      <c r="K31" s="18"/>
      <c r="L31" s="98"/>
      <c r="M31" s="98"/>
      <c r="N31" s="98"/>
      <c r="O31" s="98"/>
      <c r="P31" s="98"/>
      <c r="Q31" s="98"/>
      <c r="R31" s="98"/>
      <c r="S31" s="98"/>
      <c r="T31" s="98"/>
      <c r="U31" s="98"/>
      <c r="V31" s="98"/>
      <c r="W31" s="98"/>
      <c r="X31" s="98"/>
      <c r="Y31" s="98"/>
      <c r="Z31" s="98"/>
      <c r="AA31" s="98"/>
      <c r="AB31" s="98"/>
      <c r="AC31" s="98"/>
      <c r="AD31" s="98"/>
      <c r="AE31" s="98"/>
      <c r="AF31" s="98"/>
      <c r="AG31" s="98"/>
      <c r="AH31" s="98"/>
      <c r="AI31" s="98"/>
      <c r="AJ31" s="98"/>
      <c r="AK31" s="98"/>
      <c r="AL31" s="98"/>
      <c r="AM31" s="98"/>
      <c r="AN31" s="98"/>
      <c r="AO31" s="98"/>
      <c r="AP31" s="98"/>
      <c r="AQ31" s="98"/>
      <c r="AR31" s="98"/>
      <c r="AS31" s="98"/>
      <c r="AT31" s="98"/>
    </row>
    <row r="32" spans="1:46" s="4" customFormat="1" ht="13.5" customHeight="1" x14ac:dyDescent="0.35">
      <c r="A32" s="130"/>
      <c r="B32" s="10" t="s">
        <v>198</v>
      </c>
      <c r="C32" s="290">
        <f>(SUM(IF(C14="Heizöl",C15,0),IF(C14="Erdgas",C15,0),IF(C14="Flüssiggas",C15,0),IF(C14="Steinkohle",C15,0),IF(C14="Braunkohle",C15,0),IF(C14="Biogas",C15,0),IF(C14="Biogas gebäudenah erzeugt",C15,0),IF(C14="Biogenes Flüssiggas",C15,0),IF(C14="Bioöl",C15,0),IF(C14="Bioöl, gebäudenah erzeugt",C15,0),IF(C14="Holz",C15,0),IF(C14="Strom netzbezogen",C15,0),IF(C14="Strom gebäudenah erzeugt (aus Photovoltaik oder Windkraft)",C15,0),IF(C14="Strom Verdrängungsstrommix",C15,0),IF(C14="Erdwärme, Geothermie, Solarthermie, Umgebungswärme",C15,0),IF(C14="Erdkälte, Umgebungskälte",C15,0),IF(C14="Abwärme aus Prozessen",C15,0),IF(C14="Wärme aus KWK, gebäudeintegriert o. gebäudenah",C18,0),IF(C14="Wärme aus Verbrennung von Siedlungsabfällen",C15,0),IF(C14="Nah-/Fernwärme aus KWK - Brennstoff: Stein-/Braunkohle",C15,0),IF(C14="Nah-/Fernwärme aus KWK - Gasförmige + flüssige Brennstoffe",C15,0),IF(C14="Nah-/Fernwärme aus KWK - Erneuerbarer Brennstoff",C15,0),IF(C14="Nah-/Fernwärme aus Heizwerken - Brennstoff: Stein-/Braunkohle",C15,0),IF(C14="Nah-/Fernwärme aus Heizwerken - Gasförmige + flüssige Brennstoffe",C15,0),IF(C14="Nah-/Fernwärme aus Heizwerken - Erneuerbarer Brennstoff",C15,0))*C30)/1000000</f>
        <v>0</v>
      </c>
      <c r="D32" s="9" t="s">
        <v>197</v>
      </c>
      <c r="E32" s="250"/>
      <c r="F32" s="261"/>
      <c r="G32" s="18"/>
      <c r="H32" s="18"/>
      <c r="I32" s="18"/>
      <c r="J32" s="18"/>
      <c r="K32" s="18"/>
      <c r="L32" s="98"/>
      <c r="M32" s="98"/>
      <c r="N32" s="98"/>
      <c r="O32" s="98"/>
      <c r="P32" s="98"/>
      <c r="Q32" s="98"/>
      <c r="R32" s="98"/>
      <c r="S32" s="98"/>
      <c r="T32" s="98"/>
      <c r="U32" s="98"/>
      <c r="V32" s="98"/>
      <c r="W32" s="98"/>
      <c r="X32" s="98"/>
      <c r="Y32" s="98"/>
      <c r="Z32" s="98"/>
      <c r="AA32" s="98"/>
      <c r="AB32" s="98"/>
      <c r="AC32" s="98"/>
      <c r="AD32" s="98"/>
      <c r="AE32" s="98"/>
      <c r="AF32" s="98"/>
      <c r="AG32" s="98"/>
      <c r="AH32" s="98"/>
      <c r="AI32" s="98"/>
      <c r="AJ32" s="98"/>
      <c r="AK32" s="98"/>
      <c r="AL32" s="98"/>
      <c r="AM32" s="98"/>
      <c r="AN32" s="98"/>
      <c r="AO32" s="98"/>
      <c r="AP32" s="98"/>
      <c r="AQ32" s="98"/>
      <c r="AR32" s="98"/>
      <c r="AS32" s="98"/>
      <c r="AT32" s="98"/>
    </row>
    <row r="33" spans="1:46" s="4" customFormat="1" ht="13.5" customHeight="1" x14ac:dyDescent="0.35">
      <c r="A33" s="130"/>
      <c r="B33" s="10" t="s">
        <v>199</v>
      </c>
      <c r="C33" s="290">
        <f>(SUM(IF(C22="Heizöl",C23,0),IF(C22="Erdgas",C23,0),IF(C22="Flüssiggas",C23,0),IF(C22="Steinkohle",C23,0),IF(C22="Braunkohle",C23,0),IF(C22="Biogas",C23,0),IF(C22="Biogas gebäudenah erzeugt",C23,0),IF(C22="Biogenes Flüssiggas",C23,0),IF(C22="Bioöl",C23,0),IF(C22="Bioöl, gebäudenah erzeugt",C23,0),IF(C22="Holz",C23,0),IF(C22="Strom netzbezogen",C23,0),IF(C22="Strom gebäudenah erzeugt (aus Photovoltaik oder Windkraft)",C23,0),IF(C22="Strom Verdrängungsstrommix",C23,0),IF(C22="Erdwärme, Geothermie, Solarthermie, Umgebungswärme",C23,0),IF(C22="Erdkälte, Umgebungskälte",C23,0),IF(C22="Abwärme aus Prozessen",C23,0),IF(C22="Wärme aus KWK, gebäudeintegriert o. gebäudenah",C26,0),IF(C22="Wärme aus Verbrennung von Siedlungsabfällen",C23,0),IF(C22="Nah-/Fernwärme aus KWK - Brennstoff: Stein-/Braunkohle",C23,0),IF(C22="Nah-/Fernwärme aus KWK - Gasförmige + flüssige Brennstoffe",C23,0),IF(C22="Nah-/Fernwärme aus KWK - Erneuerbarer Brennstoff",C23,0),IF(C22="Nah-/Fernwärme aus Heizwerken - Brennstoff: Stein-/Braunkohle",C23,0),IF(C22="Nah-/Fernwärme aus Heizwerken - Gasförmige + flüssige Brennstoffe",C23,0),IF(C22="Nah-/Fernwärme aus Heizwerken - Erneuerbarer Brennstoff",C23,0))*C30)/1000000</f>
        <v>0</v>
      </c>
      <c r="D33" s="9" t="s">
        <v>197</v>
      </c>
      <c r="E33" s="250"/>
      <c r="F33" s="261"/>
      <c r="G33" s="18"/>
      <c r="H33" s="18"/>
      <c r="I33" s="18"/>
      <c r="J33" s="18"/>
      <c r="K33" s="18"/>
      <c r="L33" s="98"/>
      <c r="M33" s="98"/>
      <c r="N33" s="98"/>
      <c r="O33" s="98"/>
      <c r="P33" s="98"/>
      <c r="Q33" s="98"/>
      <c r="R33" s="98"/>
      <c r="S33" s="98"/>
      <c r="T33" s="98"/>
      <c r="U33" s="98"/>
      <c r="V33" s="98"/>
      <c r="W33" s="98"/>
      <c r="X33" s="98"/>
      <c r="Y33" s="98"/>
      <c r="Z33" s="98"/>
      <c r="AA33" s="98"/>
      <c r="AB33" s="98"/>
      <c r="AC33" s="98"/>
      <c r="AD33" s="98"/>
      <c r="AE33" s="98"/>
      <c r="AF33" s="98"/>
      <c r="AG33" s="98"/>
      <c r="AH33" s="98"/>
      <c r="AI33" s="98"/>
      <c r="AJ33" s="98"/>
      <c r="AK33" s="98"/>
      <c r="AL33" s="98"/>
      <c r="AM33" s="98"/>
      <c r="AN33" s="98"/>
      <c r="AO33" s="98"/>
      <c r="AP33" s="98"/>
      <c r="AQ33" s="98"/>
      <c r="AR33" s="98"/>
      <c r="AS33" s="98"/>
      <c r="AT33" s="98"/>
    </row>
    <row r="34" spans="1:46" s="2" customFormat="1" ht="13.5" customHeight="1" x14ac:dyDescent="0.35">
      <c r="B34" s="10" t="s">
        <v>196</v>
      </c>
      <c r="C34" s="291">
        <f>C32-C33</f>
        <v>0</v>
      </c>
      <c r="D34" s="9" t="s">
        <v>197</v>
      </c>
      <c r="E34" s="219"/>
    </row>
    <row r="35" spans="1:46" s="2" customFormat="1" ht="7.35" customHeight="1" x14ac:dyDescent="0.3">
      <c r="C35" s="73"/>
      <c r="E35" s="219"/>
    </row>
    <row r="36" spans="1:46" s="2" customFormat="1" ht="15.6" x14ac:dyDescent="0.35">
      <c r="B36" s="21" t="s">
        <v>252</v>
      </c>
      <c r="C36" s="153"/>
      <c r="D36" s="155"/>
      <c r="E36" s="156"/>
    </row>
    <row r="37" spans="1:46" s="2" customFormat="1" ht="7.35" customHeight="1" x14ac:dyDescent="0.3">
      <c r="B37" s="264"/>
      <c r="C37" s="206"/>
      <c r="D37" s="264"/>
      <c r="E37" s="264"/>
    </row>
    <row r="38" spans="1:46" s="2" customFormat="1" x14ac:dyDescent="0.3">
      <c r="B38" s="296" t="s">
        <v>250</v>
      </c>
      <c r="C38" s="206"/>
      <c r="D38" s="264"/>
      <c r="E38" s="264"/>
    </row>
    <row r="39" spans="1:46" s="29" customFormat="1" ht="43.8" customHeight="1" x14ac:dyDescent="0.3">
      <c r="B39" s="297" t="s">
        <v>259</v>
      </c>
      <c r="C39" s="297"/>
      <c r="D39" s="297"/>
      <c r="E39" s="297"/>
    </row>
    <row r="40" spans="1:46" s="2" customFormat="1" x14ac:dyDescent="0.3">
      <c r="B40" s="10"/>
      <c r="C40" s="8"/>
      <c r="D40" s="10"/>
      <c r="E40" s="134"/>
    </row>
    <row r="41" spans="1:46" s="2" customFormat="1" x14ac:dyDescent="0.3">
      <c r="C41" s="73"/>
      <c r="E41" s="219"/>
    </row>
    <row r="42" spans="1:46" s="2" customFormat="1" x14ac:dyDescent="0.3">
      <c r="C42" s="73"/>
      <c r="E42" s="219"/>
    </row>
    <row r="43" spans="1:46" s="2" customFormat="1" x14ac:dyDescent="0.3">
      <c r="C43" s="73"/>
      <c r="E43" s="219"/>
    </row>
    <row r="44" spans="1:46" s="2" customFormat="1" x14ac:dyDescent="0.3">
      <c r="C44" s="73"/>
      <c r="E44" s="219"/>
    </row>
    <row r="45" spans="1:46" s="2" customFormat="1" x14ac:dyDescent="0.3">
      <c r="C45" s="73"/>
      <c r="E45" s="219"/>
    </row>
    <row r="46" spans="1:46" s="2" customFormat="1" x14ac:dyDescent="0.3">
      <c r="C46" s="73"/>
      <c r="E46" s="219"/>
    </row>
    <row r="47" spans="1:46" s="2" customFormat="1" x14ac:dyDescent="0.3">
      <c r="C47" s="73"/>
      <c r="E47" s="219"/>
    </row>
    <row r="48" spans="1:46" s="2" customFormat="1" x14ac:dyDescent="0.3">
      <c r="C48" s="73"/>
      <c r="E48" s="219"/>
    </row>
    <row r="49" spans="3:5" s="2" customFormat="1" x14ac:dyDescent="0.3">
      <c r="C49" s="73"/>
      <c r="E49" s="219"/>
    </row>
    <row r="50" spans="3:5" s="2" customFormat="1" x14ac:dyDescent="0.3">
      <c r="C50" s="73"/>
      <c r="E50" s="219"/>
    </row>
    <row r="51" spans="3:5" s="2" customFormat="1" x14ac:dyDescent="0.3">
      <c r="C51" s="73"/>
      <c r="E51" s="219"/>
    </row>
    <row r="52" spans="3:5" s="2" customFormat="1" x14ac:dyDescent="0.3">
      <c r="C52" s="73"/>
      <c r="E52" s="219"/>
    </row>
    <row r="53" spans="3:5" s="2" customFormat="1" x14ac:dyDescent="0.3">
      <c r="C53" s="73"/>
      <c r="E53" s="219"/>
    </row>
    <row r="54" spans="3:5" s="2" customFormat="1" x14ac:dyDescent="0.3">
      <c r="C54" s="73"/>
      <c r="E54" s="219"/>
    </row>
    <row r="55" spans="3:5" s="2" customFormat="1" x14ac:dyDescent="0.3">
      <c r="C55" s="73"/>
      <c r="E55" s="219"/>
    </row>
    <row r="56" spans="3:5" s="2" customFormat="1" x14ac:dyDescent="0.3">
      <c r="C56" s="73"/>
      <c r="E56" s="219"/>
    </row>
    <row r="57" spans="3:5" s="2" customFormat="1" x14ac:dyDescent="0.3">
      <c r="C57" s="73"/>
      <c r="E57" s="219"/>
    </row>
    <row r="58" spans="3:5" s="2" customFormat="1" x14ac:dyDescent="0.3">
      <c r="C58" s="73"/>
      <c r="E58" s="219"/>
    </row>
    <row r="59" spans="3:5" s="2" customFormat="1" x14ac:dyDescent="0.3">
      <c r="C59" s="73"/>
      <c r="E59" s="219"/>
    </row>
    <row r="60" spans="3:5" s="2" customFormat="1" x14ac:dyDescent="0.3">
      <c r="C60" s="73"/>
      <c r="E60" s="219"/>
    </row>
    <row r="61" spans="3:5" s="2" customFormat="1" x14ac:dyDescent="0.3">
      <c r="C61" s="73"/>
      <c r="E61" s="219"/>
    </row>
    <row r="62" spans="3:5" s="2" customFormat="1" x14ac:dyDescent="0.3">
      <c r="C62" s="73"/>
      <c r="E62" s="219"/>
    </row>
    <row r="63" spans="3:5" s="2" customFormat="1" x14ac:dyDescent="0.3">
      <c r="C63" s="73"/>
      <c r="E63" s="219"/>
    </row>
    <row r="64" spans="3:5" s="2" customFormat="1" x14ac:dyDescent="0.3">
      <c r="C64" s="73"/>
      <c r="E64" s="219"/>
    </row>
    <row r="65" spans="3:5" s="2" customFormat="1" x14ac:dyDescent="0.3">
      <c r="C65" s="73"/>
      <c r="E65" s="219"/>
    </row>
  </sheetData>
  <sheetProtection algorithmName="SHA-512" hashValue="UUtgGh0Uwl3H1GiN2YbD2CvVStfRV0Ub06Kx72NMqSzdApms+TagQaJfSDvEEK6PzCuGC81Oep4hQfyp1hzbRw==" saltValue="xP1A73sIcyOjuDUsIQ/p8g==" spinCount="100000" sheet="1" selectLockedCells="1"/>
  <mergeCells count="1">
    <mergeCell ref="B39:E39"/>
  </mergeCells>
  <hyperlinks>
    <hyperlink ref="B38" r:id="rId1"/>
  </hyperlinks>
  <pageMargins left="0.7" right="0.7" top="0.78740157499999996" bottom="0.78740157499999996" header="0.3" footer="0.3"/>
  <pageSetup paperSize="9" orientation="portrait"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Tabelle2!$B$4:$B$28</xm:f>
          </x14:formula1>
          <xm:sqref>C14 C22</xm:sqref>
        </x14:dataValidation>
      </x14:dataValidation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13</vt:i4>
      </vt:variant>
      <vt:variant>
        <vt:lpstr>Benannte Bereiche</vt:lpstr>
      </vt:variant>
      <vt:variant>
        <vt:i4>1</vt:i4>
      </vt:variant>
    </vt:vector>
  </HeadingPairs>
  <TitlesOfParts>
    <vt:vector size="14" baseType="lpstr">
      <vt:lpstr>START</vt:lpstr>
      <vt:lpstr>Randbedingungen</vt:lpstr>
      <vt:lpstr>1 Aussenwand</vt:lpstr>
      <vt:lpstr>2 Dach</vt:lpstr>
      <vt:lpstr>3 Kellerdecke</vt:lpstr>
      <vt:lpstr>4 oberste Geschossdecke</vt:lpstr>
      <vt:lpstr>5 Fenster </vt:lpstr>
      <vt:lpstr>CO2-Einsparung Gebäudehülle</vt:lpstr>
      <vt:lpstr>Wechsel Energieträger </vt:lpstr>
      <vt:lpstr>Tabelle1</vt:lpstr>
      <vt:lpstr>Tabelle2</vt:lpstr>
      <vt:lpstr>Grundlagen</vt:lpstr>
      <vt:lpstr>Software-Nutzungsbedingungen</vt:lpstr>
      <vt:lpstr>DropdownListe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lützkendorf</dc:creator>
  <cp:lastModifiedBy>Spreen, Franziska (StMB)</cp:lastModifiedBy>
  <cp:lastPrinted>2017-11-27T09:26:24Z</cp:lastPrinted>
  <dcterms:created xsi:type="dcterms:W3CDTF">2016-11-24T09:21:10Z</dcterms:created>
  <dcterms:modified xsi:type="dcterms:W3CDTF">2024-12-19T10:01:16Z</dcterms:modified>
  <cp:contentStatus/>
</cp:coreProperties>
</file>